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0" yWindow="0" windowWidth="23400" windowHeight="10770"/>
  </bookViews>
  <sheets>
    <sheet name="Before Completion" sheetId="6" r:id="rId1"/>
    <sheet name="Considerations" sheetId="8" r:id="rId2"/>
    <sheet name="Practice Information" sheetId="3" r:id="rId3"/>
    <sheet name="The Desktop" sheetId="1" r:id="rId4"/>
    <sheet name="Other Equipment" sheetId="4" r:id="rId5"/>
    <sheet name="Additional Requirements" sheetId="5" r:id="rId6"/>
    <sheet name="Cost Master" sheetId="2" r:id="rId7"/>
  </sheets>
  <definedNames>
    <definedName name="_xlnm.Print_Area" localSheetId="5">'Additional Requirements'!$A$8:$BF$25</definedName>
    <definedName name="_xlnm.Print_Area" localSheetId="0">'Before Completion'!$B$1:$W$29</definedName>
    <definedName name="_xlnm.Print_Area" localSheetId="1">Considerations!$A$1:$Z$35</definedName>
    <definedName name="_xlnm.Print_Area" localSheetId="6">'Cost Master'!$A$1:$G$14</definedName>
    <definedName name="_xlnm.Print_Area" localSheetId="4">'Other Equipment'!$B$9:$AK$26</definedName>
    <definedName name="_xlnm.Print_Area" localSheetId="2">'Practice Information'!$A$1:$N$30</definedName>
    <definedName name="_xlnm.Print_Area" localSheetId="3">'The Desktop'!$B$9:$AE$70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 l="1"/>
  <c r="C14" i="2"/>
  <c r="B14" i="2"/>
  <c r="F12" i="2"/>
  <c r="F8" i="2"/>
  <c r="A4" i="2"/>
  <c r="DA12" i="5"/>
  <c r="CX12" i="5"/>
  <c r="CU12" i="5"/>
  <c r="CR12" i="5"/>
  <c r="CO12" i="5"/>
  <c r="CL12" i="5"/>
  <c r="CI12" i="5"/>
  <c r="CF12" i="5"/>
  <c r="CC12" i="5"/>
  <c r="BZ12" i="5"/>
  <c r="BW12" i="5"/>
  <c r="BT12" i="5"/>
  <c r="BQ12" i="5"/>
  <c r="BL12" i="5"/>
  <c r="BJ12" i="5"/>
  <c r="AZ12" i="5"/>
  <c r="BG12" i="5" s="1"/>
  <c r="AW12" i="5"/>
  <c r="AV12" i="5"/>
  <c r="AS12" i="5"/>
  <c r="AR12" i="5"/>
  <c r="AO12" i="5"/>
  <c r="AK12" i="5"/>
  <c r="AI12" i="5"/>
  <c r="AG12" i="5"/>
  <c r="AH12" i="5" s="1"/>
  <c r="AD12" i="5"/>
  <c r="Z12" i="5"/>
  <c r="Y12" i="5"/>
  <c r="X12" i="5"/>
  <c r="V12" i="5"/>
  <c r="U12" i="5"/>
  <c r="W12" i="5" s="1"/>
  <c r="M12" i="5"/>
  <c r="I12" i="5"/>
  <c r="AC12" i="5" s="1"/>
  <c r="AE12" i="5" s="1"/>
  <c r="DA11" i="5"/>
  <c r="CX11" i="5"/>
  <c r="CU11" i="5"/>
  <c r="CR11" i="5"/>
  <c r="CO11" i="5"/>
  <c r="CL11" i="5"/>
  <c r="CI11" i="5"/>
  <c r="CF11" i="5"/>
  <c r="CC11" i="5"/>
  <c r="BZ11" i="5"/>
  <c r="BW11" i="5"/>
  <c r="BT11" i="5"/>
  <c r="BQ11" i="5"/>
  <c r="BL11" i="5"/>
  <c r="BJ11" i="5"/>
  <c r="AZ11" i="5"/>
  <c r="BG11" i="5" s="1"/>
  <c r="AV11" i="5"/>
  <c r="AS11" i="5"/>
  <c r="AT11" i="5" s="1"/>
  <c r="AU11" i="5" s="1"/>
  <c r="AR11" i="5"/>
  <c r="AO11" i="5"/>
  <c r="AP11" i="5" s="1"/>
  <c r="AQ11" i="5" s="1"/>
  <c r="AG11" i="5"/>
  <c r="AC11" i="5"/>
  <c r="Y11" i="5"/>
  <c r="Z11" i="5" s="1"/>
  <c r="AA11" i="5" s="1"/>
  <c r="X11" i="5"/>
  <c r="U11" i="5"/>
  <c r="M11" i="5"/>
  <c r="AK11" i="5" s="1"/>
  <c r="AL11" i="5" s="1"/>
  <c r="AM11" i="5" s="1"/>
  <c r="I11" i="5"/>
  <c r="DA10" i="5"/>
  <c r="DA13" i="5" s="1"/>
  <c r="CX10" i="5"/>
  <c r="CX13" i="5" s="1"/>
  <c r="CU10" i="5"/>
  <c r="CU13" i="5" s="1"/>
  <c r="CR10" i="5"/>
  <c r="CR13" i="5" s="1"/>
  <c r="CO10" i="5"/>
  <c r="CO13" i="5" s="1"/>
  <c r="CL10" i="5"/>
  <c r="CL13" i="5" s="1"/>
  <c r="CI10" i="5"/>
  <c r="CI13" i="5" s="1"/>
  <c r="CF10" i="5"/>
  <c r="CF13" i="5" s="1"/>
  <c r="CC10" i="5"/>
  <c r="CC13" i="5" s="1"/>
  <c r="BZ10" i="5"/>
  <c r="BZ13" i="5" s="1"/>
  <c r="BW10" i="5"/>
  <c r="BW13" i="5" s="1"/>
  <c r="BT10" i="5"/>
  <c r="BT13" i="5" s="1"/>
  <c r="BQ10" i="5"/>
  <c r="BQ13" i="5" s="1"/>
  <c r="BL10" i="5"/>
  <c r="BL13" i="5" s="1"/>
  <c r="BJ10" i="5"/>
  <c r="BJ13" i="5" s="1"/>
  <c r="AZ10" i="5"/>
  <c r="BG10" i="5" s="1"/>
  <c r="AW10" i="5"/>
  <c r="AX10" i="5" s="1"/>
  <c r="AV10" i="5"/>
  <c r="AS10" i="5"/>
  <c r="AT10" i="5" s="1"/>
  <c r="AR10" i="5"/>
  <c r="AO10" i="5"/>
  <c r="AP10" i="5" s="1"/>
  <c r="AL10" i="5"/>
  <c r="AK10" i="5"/>
  <c r="AG10" i="5"/>
  <c r="AH10" i="5" s="1"/>
  <c r="AE10" i="5"/>
  <c r="AD10" i="5"/>
  <c r="Y10" i="5"/>
  <c r="X10" i="5"/>
  <c r="U10" i="5"/>
  <c r="M10" i="5"/>
  <c r="I10" i="5"/>
  <c r="AC10" i="5" s="1"/>
  <c r="BK7" i="5"/>
  <c r="BL6" i="5"/>
  <c r="BK6" i="5"/>
  <c r="BJ6" i="5"/>
  <c r="AZ6" i="5"/>
  <c r="AV6" i="5"/>
  <c r="AT6" i="5"/>
  <c r="AU6" i="5" s="1"/>
  <c r="AS6" i="5"/>
  <c r="AR6" i="5"/>
  <c r="AP6" i="5"/>
  <c r="AQ6" i="5" s="1"/>
  <c r="AO6" i="5"/>
  <c r="AN6" i="5"/>
  <c r="AJ6" i="5"/>
  <c r="AF6" i="5"/>
  <c r="AB6" i="5"/>
  <c r="AA6" i="5"/>
  <c r="Z6" i="5"/>
  <c r="Y6" i="5"/>
  <c r="X6" i="5"/>
  <c r="BG6" i="5" s="1"/>
  <c r="W6" i="5"/>
  <c r="V6" i="5"/>
  <c r="U6" i="5"/>
  <c r="M6" i="5"/>
  <c r="I6" i="5"/>
  <c r="AC6" i="5" s="1"/>
  <c r="AD6" i="5" s="1"/>
  <c r="BL5" i="5"/>
  <c r="BL7" i="5" s="1"/>
  <c r="BK5" i="5"/>
  <c r="BJ5" i="5"/>
  <c r="BJ7" i="5" s="1"/>
  <c r="AZ5" i="5"/>
  <c r="AW5" i="5"/>
  <c r="AV5" i="5"/>
  <c r="AS5" i="5"/>
  <c r="AR5" i="5"/>
  <c r="AO5" i="5"/>
  <c r="AN5" i="5"/>
  <c r="AK5" i="5"/>
  <c r="AJ5" i="5"/>
  <c r="AG5" i="5"/>
  <c r="AF5" i="5"/>
  <c r="AC5" i="5"/>
  <c r="AB5" i="5"/>
  <c r="Y5" i="5"/>
  <c r="X5" i="5"/>
  <c r="BG5" i="5" s="1"/>
  <c r="U5" i="5"/>
  <c r="M5" i="5"/>
  <c r="I5" i="5"/>
  <c r="BJ2" i="5"/>
  <c r="CG19" i="4"/>
  <c r="CD19" i="4"/>
  <c r="CA19" i="4"/>
  <c r="BX19" i="4"/>
  <c r="BU19" i="4"/>
  <c r="BR19" i="4"/>
  <c r="BO19" i="4"/>
  <c r="BL19" i="4"/>
  <c r="BI19" i="4"/>
  <c r="BF19" i="4"/>
  <c r="BC19" i="4"/>
  <c r="AZ19" i="4"/>
  <c r="AW19" i="4"/>
  <c r="AR19" i="4"/>
  <c r="AQ19" i="4"/>
  <c r="AH19" i="4"/>
  <c r="AE19" i="4"/>
  <c r="AF19" i="4" s="1"/>
  <c r="AD19" i="4"/>
  <c r="AA19" i="4"/>
  <c r="AB19" i="4" s="1"/>
  <c r="Z19" i="4"/>
  <c r="W19" i="4"/>
  <c r="X19" i="4" s="1"/>
  <c r="V19" i="4"/>
  <c r="U19" i="4"/>
  <c r="S19" i="4"/>
  <c r="T19" i="4" s="1"/>
  <c r="R19" i="4"/>
  <c r="AO19" i="4" s="1"/>
  <c r="O19" i="4"/>
  <c r="CG18" i="4"/>
  <c r="CD18" i="4"/>
  <c r="CA18" i="4"/>
  <c r="BX18" i="4"/>
  <c r="BU18" i="4"/>
  <c r="BR18" i="4"/>
  <c r="BO18" i="4"/>
  <c r="BL18" i="4"/>
  <c r="BI18" i="4"/>
  <c r="BF18" i="4"/>
  <c r="BC18" i="4"/>
  <c r="AZ18" i="4"/>
  <c r="AW18" i="4"/>
  <c r="AR18" i="4"/>
  <c r="AQ18" i="4"/>
  <c r="AH18" i="4"/>
  <c r="AE18" i="4"/>
  <c r="AD18" i="4"/>
  <c r="AA18" i="4"/>
  <c r="Z18" i="4"/>
  <c r="W18" i="4"/>
  <c r="V18" i="4"/>
  <c r="S18" i="4"/>
  <c r="R18" i="4"/>
  <c r="AO18" i="4" s="1"/>
  <c r="O18" i="4"/>
  <c r="CG17" i="4"/>
  <c r="CD17" i="4"/>
  <c r="CA17" i="4"/>
  <c r="BX17" i="4"/>
  <c r="BU17" i="4"/>
  <c r="BR17" i="4"/>
  <c r="BO17" i="4"/>
  <c r="BL17" i="4"/>
  <c r="BI17" i="4"/>
  <c r="BF17" i="4"/>
  <c r="BC17" i="4"/>
  <c r="AZ17" i="4"/>
  <c r="AW17" i="4"/>
  <c r="AR17" i="4"/>
  <c r="AQ17" i="4"/>
  <c r="AJ17" i="4"/>
  <c r="AH17" i="4"/>
  <c r="AF17" i="4"/>
  <c r="AG17" i="4" s="1"/>
  <c r="AE17" i="4"/>
  <c r="AD17" i="4"/>
  <c r="AB17" i="4"/>
  <c r="AC17" i="4" s="1"/>
  <c r="AA17" i="4"/>
  <c r="Z17" i="4"/>
  <c r="X17" i="4"/>
  <c r="Y17" i="4" s="1"/>
  <c r="W17" i="4"/>
  <c r="V17" i="4"/>
  <c r="T17" i="4"/>
  <c r="U17" i="4" s="1"/>
  <c r="S17" i="4"/>
  <c r="R17" i="4"/>
  <c r="AO17" i="4" s="1"/>
  <c r="P17" i="4"/>
  <c r="Q17" i="4" s="1"/>
  <c r="O17" i="4"/>
  <c r="AI17" i="4" s="1"/>
  <c r="CG16" i="4"/>
  <c r="CD16" i="4"/>
  <c r="CA16" i="4"/>
  <c r="BX16" i="4"/>
  <c r="BU16" i="4"/>
  <c r="BR16" i="4"/>
  <c r="BO16" i="4"/>
  <c r="BL16" i="4"/>
  <c r="BI16" i="4"/>
  <c r="BF16" i="4"/>
  <c r="BC16" i="4"/>
  <c r="AZ16" i="4"/>
  <c r="AW16" i="4"/>
  <c r="AR16" i="4"/>
  <c r="AQ16" i="4"/>
  <c r="AH16" i="4"/>
  <c r="AE16" i="4"/>
  <c r="AD16" i="4"/>
  <c r="AA16" i="4"/>
  <c r="Z16" i="4"/>
  <c r="W16" i="4"/>
  <c r="V16" i="4"/>
  <c r="S16" i="4"/>
  <c r="R16" i="4"/>
  <c r="AO16" i="4" s="1"/>
  <c r="O16" i="4"/>
  <c r="CG15" i="4"/>
  <c r="CD15" i="4"/>
  <c r="CA15" i="4"/>
  <c r="BX15" i="4"/>
  <c r="BU15" i="4"/>
  <c r="BR15" i="4"/>
  <c r="BO15" i="4"/>
  <c r="BL15" i="4"/>
  <c r="BI15" i="4"/>
  <c r="BF15" i="4"/>
  <c r="BC15" i="4"/>
  <c r="AZ15" i="4"/>
  <c r="AW15" i="4"/>
  <c r="AR15" i="4"/>
  <c r="AQ15" i="4"/>
  <c r="AH15" i="4"/>
  <c r="AF15" i="4"/>
  <c r="AG15" i="4" s="1"/>
  <c r="AE15" i="4"/>
  <c r="AD15" i="4"/>
  <c r="AB15" i="4"/>
  <c r="AC15" i="4" s="1"/>
  <c r="AA15" i="4"/>
  <c r="Z15" i="4"/>
  <c r="X15" i="4"/>
  <c r="Y15" i="4" s="1"/>
  <c r="W15" i="4"/>
  <c r="V15" i="4"/>
  <c r="T15" i="4"/>
  <c r="U15" i="4" s="1"/>
  <c r="S15" i="4"/>
  <c r="R15" i="4"/>
  <c r="AO15" i="4" s="1"/>
  <c r="P15" i="4"/>
  <c r="Q15" i="4" s="1"/>
  <c r="O15" i="4"/>
  <c r="AI15" i="4" s="1"/>
  <c r="CG14" i="4"/>
  <c r="CD14" i="4"/>
  <c r="CA14" i="4"/>
  <c r="BX14" i="4"/>
  <c r="BU14" i="4"/>
  <c r="BR14" i="4"/>
  <c r="BO14" i="4"/>
  <c r="BL14" i="4"/>
  <c r="BI14" i="4"/>
  <c r="BF14" i="4"/>
  <c r="BC14" i="4"/>
  <c r="AZ14" i="4"/>
  <c r="AW14" i="4"/>
  <c r="AR14" i="4"/>
  <c r="AQ14" i="4"/>
  <c r="AH14" i="4"/>
  <c r="AE14" i="4"/>
  <c r="AD14" i="4"/>
  <c r="AB14" i="4"/>
  <c r="AA14" i="4"/>
  <c r="Z14" i="4"/>
  <c r="W14" i="4"/>
  <c r="V14" i="4"/>
  <c r="T14" i="4"/>
  <c r="S14" i="4"/>
  <c r="R14" i="4"/>
  <c r="AO14" i="4" s="1"/>
  <c r="O14" i="4"/>
  <c r="CG13" i="4"/>
  <c r="CD13" i="4"/>
  <c r="CA13" i="4"/>
  <c r="BX13" i="4"/>
  <c r="BU13" i="4"/>
  <c r="BR13" i="4"/>
  <c r="BO13" i="4"/>
  <c r="BL13" i="4"/>
  <c r="BI13" i="4"/>
  <c r="BF13" i="4"/>
  <c r="BC13" i="4"/>
  <c r="AZ13" i="4"/>
  <c r="AW13" i="4"/>
  <c r="AR13" i="4"/>
  <c r="AQ13" i="4"/>
  <c r="AH13" i="4"/>
  <c r="AE13" i="4"/>
  <c r="AF13" i="4" s="1"/>
  <c r="AG13" i="4" s="1"/>
  <c r="AD13" i="4"/>
  <c r="AA13" i="4"/>
  <c r="AB13" i="4" s="1"/>
  <c r="AC13" i="4" s="1"/>
  <c r="Z13" i="4"/>
  <c r="W13" i="4"/>
  <c r="X13" i="4" s="1"/>
  <c r="Y13" i="4" s="1"/>
  <c r="V13" i="4"/>
  <c r="S13" i="4"/>
  <c r="T13" i="4" s="1"/>
  <c r="U13" i="4" s="1"/>
  <c r="R13" i="4"/>
  <c r="AO13" i="4" s="1"/>
  <c r="O13" i="4"/>
  <c r="P13" i="4" s="1"/>
  <c r="Q13" i="4" s="1"/>
  <c r="CG12" i="4"/>
  <c r="CD12" i="4"/>
  <c r="CA12" i="4"/>
  <c r="BX12" i="4"/>
  <c r="BU12" i="4"/>
  <c r="BR12" i="4"/>
  <c r="BO12" i="4"/>
  <c r="BL12" i="4"/>
  <c r="BI12" i="4"/>
  <c r="BF12" i="4"/>
  <c r="BC12" i="4"/>
  <c r="AZ12" i="4"/>
  <c r="AW12" i="4"/>
  <c r="AR12" i="4"/>
  <c r="AQ12" i="4"/>
  <c r="AH12" i="4"/>
  <c r="AE12" i="4"/>
  <c r="AD12" i="4"/>
  <c r="AA12" i="4"/>
  <c r="Z12" i="4"/>
  <c r="W12" i="4"/>
  <c r="V12" i="4"/>
  <c r="S12" i="4"/>
  <c r="R12" i="4"/>
  <c r="AO12" i="4" s="1"/>
  <c r="O12" i="4"/>
  <c r="CG11" i="4"/>
  <c r="CG20" i="4" s="1"/>
  <c r="CD11" i="4"/>
  <c r="CD20" i="4" s="1"/>
  <c r="CA11" i="4"/>
  <c r="CA20" i="4" s="1"/>
  <c r="BX11" i="4"/>
  <c r="BX20" i="4" s="1"/>
  <c r="BU11" i="4"/>
  <c r="BU20" i="4" s="1"/>
  <c r="BR11" i="4"/>
  <c r="BR20" i="4" s="1"/>
  <c r="BO11" i="4"/>
  <c r="BO20" i="4" s="1"/>
  <c r="BL11" i="4"/>
  <c r="BL20" i="4" s="1"/>
  <c r="BI11" i="4"/>
  <c r="BI20" i="4" s="1"/>
  <c r="BF11" i="4"/>
  <c r="BF20" i="4" s="1"/>
  <c r="BC11" i="4"/>
  <c r="BC20" i="4" s="1"/>
  <c r="AZ11" i="4"/>
  <c r="AZ20" i="4" s="1"/>
  <c r="AW11" i="4"/>
  <c r="AW20" i="4" s="1"/>
  <c r="AR11" i="4"/>
  <c r="AR20" i="4" s="1"/>
  <c r="AR8" i="4" s="1"/>
  <c r="AQ11" i="4"/>
  <c r="AH11" i="4"/>
  <c r="AG11" i="4"/>
  <c r="AE11" i="4"/>
  <c r="AF11" i="4" s="1"/>
  <c r="AD11" i="4"/>
  <c r="AA11" i="4"/>
  <c r="AB11" i="4" s="1"/>
  <c r="Z11" i="4"/>
  <c r="Y11" i="4"/>
  <c r="W11" i="4"/>
  <c r="X11" i="4" s="1"/>
  <c r="V11" i="4"/>
  <c r="S11" i="4"/>
  <c r="T11" i="4" s="1"/>
  <c r="R11" i="4"/>
  <c r="AO11" i="4" s="1"/>
  <c r="Q11" i="4"/>
  <c r="O11" i="4"/>
  <c r="P11" i="4" s="1"/>
  <c r="AQ6" i="4"/>
  <c r="AH6" i="4"/>
  <c r="AF6" i="4"/>
  <c r="AG6" i="4" s="1"/>
  <c r="AE6" i="4"/>
  <c r="AD6" i="4"/>
  <c r="AB6" i="4"/>
  <c r="AC6" i="4" s="1"/>
  <c r="AA6" i="4"/>
  <c r="Z6" i="4"/>
  <c r="X6" i="4"/>
  <c r="Y6" i="4" s="1"/>
  <c r="W6" i="4"/>
  <c r="V6" i="4"/>
  <c r="T6" i="4"/>
  <c r="U6" i="4" s="1"/>
  <c r="S6" i="4"/>
  <c r="R6" i="4"/>
  <c r="AO6" i="4" s="1"/>
  <c r="P6" i="4"/>
  <c r="Q6" i="4" s="1"/>
  <c r="O6" i="4"/>
  <c r="AI6" i="4" s="1"/>
  <c r="AJ6" i="4" s="1"/>
  <c r="AF5" i="4"/>
  <c r="AE5" i="4"/>
  <c r="AB5" i="4"/>
  <c r="AA5" i="4"/>
  <c r="AC5" i="4" s="1"/>
  <c r="AD5" i="4" s="1"/>
  <c r="Z5" i="4"/>
  <c r="X5" i="4"/>
  <c r="W5" i="4"/>
  <c r="Y5" i="4" s="1"/>
  <c r="V5" i="4"/>
  <c r="T5" i="4"/>
  <c r="S5" i="4"/>
  <c r="R5" i="4"/>
  <c r="P5" i="4"/>
  <c r="O5" i="4"/>
  <c r="CA60" i="1"/>
  <c r="BX60" i="1"/>
  <c r="BU60" i="1"/>
  <c r="BR60" i="1"/>
  <c r="BO60" i="1"/>
  <c r="BL60" i="1"/>
  <c r="BI60" i="1"/>
  <c r="BF60" i="1"/>
  <c r="BC60" i="1"/>
  <c r="AZ60" i="1"/>
  <c r="AW60" i="1"/>
  <c r="AT60" i="1"/>
  <c r="AQ60" i="1"/>
  <c r="AL60" i="1"/>
  <c r="AK60" i="1"/>
  <c r="AB60" i="1"/>
  <c r="AI60" i="1" s="1"/>
  <c r="Z60" i="1"/>
  <c r="Y60" i="1"/>
  <c r="X60" i="1"/>
  <c r="V60" i="1"/>
  <c r="U60" i="1"/>
  <c r="T60" i="1"/>
  <c r="Q60" i="1"/>
  <c r="P60" i="1"/>
  <c r="O60" i="1"/>
  <c r="N60" i="1"/>
  <c r="AC60" i="1" s="1"/>
  <c r="CA59" i="1"/>
  <c r="BX59" i="1"/>
  <c r="BU59" i="1"/>
  <c r="BR59" i="1"/>
  <c r="BO59" i="1"/>
  <c r="BL59" i="1"/>
  <c r="BI59" i="1"/>
  <c r="BF59" i="1"/>
  <c r="BC59" i="1"/>
  <c r="AZ59" i="1"/>
  <c r="AW59" i="1"/>
  <c r="AT59" i="1"/>
  <c r="AQ59" i="1"/>
  <c r="AL59" i="1"/>
  <c r="AK59" i="1"/>
  <c r="AB59" i="1"/>
  <c r="Y59" i="1"/>
  <c r="Z59" i="1" s="1"/>
  <c r="AA59" i="1" s="1"/>
  <c r="X59" i="1"/>
  <c r="U59" i="1"/>
  <c r="V59" i="1" s="1"/>
  <c r="W59" i="1" s="1"/>
  <c r="T59" i="1"/>
  <c r="AI59" i="1" s="1"/>
  <c r="Q59" i="1"/>
  <c r="R59" i="1" s="1"/>
  <c r="S59" i="1" s="1"/>
  <c r="P59" i="1"/>
  <c r="O59" i="1"/>
  <c r="N59" i="1"/>
  <c r="AC59" i="1" s="1"/>
  <c r="CA58" i="1"/>
  <c r="BX58" i="1"/>
  <c r="BU58" i="1"/>
  <c r="BR58" i="1"/>
  <c r="BO58" i="1"/>
  <c r="BL58" i="1"/>
  <c r="BI58" i="1"/>
  <c r="BF58" i="1"/>
  <c r="BC58" i="1"/>
  <c r="AZ58" i="1"/>
  <c r="AW58" i="1"/>
  <c r="AT58" i="1"/>
  <c r="AQ58" i="1"/>
  <c r="AL58" i="1"/>
  <c r="AK58" i="1"/>
  <c r="AB58" i="1"/>
  <c r="Y58" i="1"/>
  <c r="Z58" i="1" s="1"/>
  <c r="X58" i="1"/>
  <c r="U58" i="1"/>
  <c r="V58" i="1" s="1"/>
  <c r="T58" i="1"/>
  <c r="AI58" i="1" s="1"/>
  <c r="Q58" i="1"/>
  <c r="R58" i="1" s="1"/>
  <c r="P58" i="1"/>
  <c r="AC58" i="1" s="1"/>
  <c r="O58" i="1"/>
  <c r="N58" i="1"/>
  <c r="CA57" i="1"/>
  <c r="BX57" i="1"/>
  <c r="BU57" i="1"/>
  <c r="BR57" i="1"/>
  <c r="BO57" i="1"/>
  <c r="BL57" i="1"/>
  <c r="BI57" i="1"/>
  <c r="BF57" i="1"/>
  <c r="BC57" i="1"/>
  <c r="AZ57" i="1"/>
  <c r="AW57" i="1"/>
  <c r="AT57" i="1"/>
  <c r="AQ57" i="1"/>
  <c r="AL57" i="1"/>
  <c r="AK57" i="1"/>
  <c r="AB57" i="1"/>
  <c r="Y57" i="1"/>
  <c r="X57" i="1"/>
  <c r="U57" i="1"/>
  <c r="T57" i="1"/>
  <c r="AI57" i="1" s="1"/>
  <c r="Q57" i="1"/>
  <c r="P57" i="1"/>
  <c r="O57" i="1"/>
  <c r="N57" i="1"/>
  <c r="CA56" i="1"/>
  <c r="BX56" i="1"/>
  <c r="BU56" i="1"/>
  <c r="BR56" i="1"/>
  <c r="BO56" i="1"/>
  <c r="BL56" i="1"/>
  <c r="BI56" i="1"/>
  <c r="BF56" i="1"/>
  <c r="BC56" i="1"/>
  <c r="AZ56" i="1"/>
  <c r="AW56" i="1"/>
  <c r="AT56" i="1"/>
  <c r="AQ56" i="1"/>
  <c r="AL56" i="1"/>
  <c r="AK56" i="1"/>
  <c r="AB56" i="1"/>
  <c r="Z56" i="1"/>
  <c r="AA56" i="1" s="1"/>
  <c r="Y56" i="1"/>
  <c r="X56" i="1"/>
  <c r="V56" i="1"/>
  <c r="W56" i="1" s="1"/>
  <c r="U56" i="1"/>
  <c r="T56" i="1"/>
  <c r="AI56" i="1" s="1"/>
  <c r="R56" i="1"/>
  <c r="S56" i="1" s="1"/>
  <c r="Q56" i="1"/>
  <c r="P56" i="1"/>
  <c r="O56" i="1"/>
  <c r="N56" i="1"/>
  <c r="AC56" i="1" s="1"/>
  <c r="CA55" i="1"/>
  <c r="BX55" i="1"/>
  <c r="BU55" i="1"/>
  <c r="BR55" i="1"/>
  <c r="BO55" i="1"/>
  <c r="BL55" i="1"/>
  <c r="BI55" i="1"/>
  <c r="BF55" i="1"/>
  <c r="BC55" i="1"/>
  <c r="AZ55" i="1"/>
  <c r="AW55" i="1"/>
  <c r="AT55" i="1"/>
  <c r="AQ55" i="1"/>
  <c r="AL55" i="1"/>
  <c r="AK55" i="1"/>
  <c r="AB55" i="1"/>
  <c r="Y55" i="1"/>
  <c r="Z55" i="1" s="1"/>
  <c r="AA55" i="1" s="1"/>
  <c r="X55" i="1"/>
  <c r="U55" i="1"/>
  <c r="V55" i="1" s="1"/>
  <c r="W55" i="1" s="1"/>
  <c r="T55" i="1"/>
  <c r="AI55" i="1" s="1"/>
  <c r="Q55" i="1"/>
  <c r="R55" i="1" s="1"/>
  <c r="S55" i="1" s="1"/>
  <c r="P55" i="1"/>
  <c r="O55" i="1"/>
  <c r="N55" i="1"/>
  <c r="AC55" i="1" s="1"/>
  <c r="CA54" i="1"/>
  <c r="BX54" i="1"/>
  <c r="BU54" i="1"/>
  <c r="BR54" i="1"/>
  <c r="BO54" i="1"/>
  <c r="BL54" i="1"/>
  <c r="BI54" i="1"/>
  <c r="BF54" i="1"/>
  <c r="BC54" i="1"/>
  <c r="AZ54" i="1"/>
  <c r="AW54" i="1"/>
  <c r="AT54" i="1"/>
  <c r="AQ54" i="1"/>
  <c r="AL54" i="1"/>
  <c r="AK54" i="1"/>
  <c r="AB54" i="1"/>
  <c r="Y54" i="1"/>
  <c r="Z54" i="1" s="1"/>
  <c r="X54" i="1"/>
  <c r="U54" i="1"/>
  <c r="V54" i="1" s="1"/>
  <c r="T54" i="1"/>
  <c r="AI54" i="1" s="1"/>
  <c r="Q54" i="1"/>
  <c r="R54" i="1" s="1"/>
  <c r="P54" i="1"/>
  <c r="AC54" i="1" s="1"/>
  <c r="O54" i="1"/>
  <c r="N54" i="1"/>
  <c r="CA53" i="1"/>
  <c r="BX53" i="1"/>
  <c r="BU53" i="1"/>
  <c r="BR53" i="1"/>
  <c r="BO53" i="1"/>
  <c r="BL53" i="1"/>
  <c r="BI53" i="1"/>
  <c r="BF53" i="1"/>
  <c r="BC53" i="1"/>
  <c r="AZ53" i="1"/>
  <c r="AW53" i="1"/>
  <c r="AT53" i="1"/>
  <c r="AQ53" i="1"/>
  <c r="AL53" i="1"/>
  <c r="AK53" i="1"/>
  <c r="AB53" i="1"/>
  <c r="Y53" i="1"/>
  <c r="X53" i="1"/>
  <c r="U53" i="1"/>
  <c r="T53" i="1"/>
  <c r="AI53" i="1" s="1"/>
  <c r="Q53" i="1"/>
  <c r="P53" i="1"/>
  <c r="O53" i="1"/>
  <c r="N53" i="1"/>
  <c r="CA52" i="1"/>
  <c r="BX52" i="1"/>
  <c r="BU52" i="1"/>
  <c r="BR52" i="1"/>
  <c r="BO52" i="1"/>
  <c r="BL52" i="1"/>
  <c r="BI52" i="1"/>
  <c r="BF52" i="1"/>
  <c r="BC52" i="1"/>
  <c r="AZ52" i="1"/>
  <c r="AW52" i="1"/>
  <c r="AT52" i="1"/>
  <c r="AQ52" i="1"/>
  <c r="AL52" i="1"/>
  <c r="AK52" i="1"/>
  <c r="AB52" i="1"/>
  <c r="Z52" i="1"/>
  <c r="AA52" i="1" s="1"/>
  <c r="Y52" i="1"/>
  <c r="X52" i="1"/>
  <c r="V52" i="1"/>
  <c r="W52" i="1" s="1"/>
  <c r="U52" i="1"/>
  <c r="T52" i="1"/>
  <c r="AI52" i="1" s="1"/>
  <c r="R52" i="1"/>
  <c r="S52" i="1" s="1"/>
  <c r="Q52" i="1"/>
  <c r="P52" i="1"/>
  <c r="O52" i="1"/>
  <c r="N52" i="1"/>
  <c r="AC52" i="1" s="1"/>
  <c r="CA51" i="1"/>
  <c r="BX51" i="1"/>
  <c r="BU51" i="1"/>
  <c r="BR51" i="1"/>
  <c r="BO51" i="1"/>
  <c r="BL51" i="1"/>
  <c r="BI51" i="1"/>
  <c r="BF51" i="1"/>
  <c r="BC51" i="1"/>
  <c r="AZ51" i="1"/>
  <c r="AW51" i="1"/>
  <c r="AT51" i="1"/>
  <c r="AQ51" i="1"/>
  <c r="AL51" i="1"/>
  <c r="AK51" i="1"/>
  <c r="AB51" i="1"/>
  <c r="Y51" i="1"/>
  <c r="Z51" i="1" s="1"/>
  <c r="AA51" i="1" s="1"/>
  <c r="X51" i="1"/>
  <c r="U51" i="1"/>
  <c r="V51" i="1" s="1"/>
  <c r="W51" i="1" s="1"/>
  <c r="T51" i="1"/>
  <c r="AI51" i="1" s="1"/>
  <c r="Q51" i="1"/>
  <c r="R51" i="1" s="1"/>
  <c r="S51" i="1" s="1"/>
  <c r="P51" i="1"/>
  <c r="O51" i="1"/>
  <c r="N51" i="1"/>
  <c r="AC51" i="1" s="1"/>
  <c r="CA50" i="1"/>
  <c r="BX50" i="1"/>
  <c r="BU50" i="1"/>
  <c r="BR50" i="1"/>
  <c r="BO50" i="1"/>
  <c r="BL50" i="1"/>
  <c r="BI50" i="1"/>
  <c r="BF50" i="1"/>
  <c r="BC50" i="1"/>
  <c r="AZ50" i="1"/>
  <c r="AW50" i="1"/>
  <c r="AT50" i="1"/>
  <c r="AQ50" i="1"/>
  <c r="AL50" i="1"/>
  <c r="AK50" i="1"/>
  <c r="AB50" i="1"/>
  <c r="Y50" i="1"/>
  <c r="Z50" i="1" s="1"/>
  <c r="X50" i="1"/>
  <c r="U50" i="1"/>
  <c r="V50" i="1" s="1"/>
  <c r="T50" i="1"/>
  <c r="AI50" i="1" s="1"/>
  <c r="Q50" i="1"/>
  <c r="R50" i="1" s="1"/>
  <c r="P50" i="1"/>
  <c r="AC50" i="1" s="1"/>
  <c r="O50" i="1"/>
  <c r="N50" i="1"/>
  <c r="CA49" i="1"/>
  <c r="BX49" i="1"/>
  <c r="BU49" i="1"/>
  <c r="BR49" i="1"/>
  <c r="BO49" i="1"/>
  <c r="BL49" i="1"/>
  <c r="BI49" i="1"/>
  <c r="BF49" i="1"/>
  <c r="BC49" i="1"/>
  <c r="AZ49" i="1"/>
  <c r="AW49" i="1"/>
  <c r="AT49" i="1"/>
  <c r="AQ49" i="1"/>
  <c r="AL49" i="1"/>
  <c r="AK49" i="1"/>
  <c r="AB49" i="1"/>
  <c r="Y49" i="1"/>
  <c r="X49" i="1"/>
  <c r="U49" i="1"/>
  <c r="V49" i="1" s="1"/>
  <c r="T49" i="1"/>
  <c r="AI49" i="1" s="1"/>
  <c r="R49" i="1"/>
  <c r="Q49" i="1"/>
  <c r="P49" i="1"/>
  <c r="O49" i="1"/>
  <c r="N49" i="1"/>
  <c r="AC49" i="1" s="1"/>
  <c r="CA48" i="1"/>
  <c r="BX48" i="1"/>
  <c r="BU48" i="1"/>
  <c r="BR48" i="1"/>
  <c r="BO48" i="1"/>
  <c r="BL48" i="1"/>
  <c r="BI48" i="1"/>
  <c r="BF48" i="1"/>
  <c r="BC48" i="1"/>
  <c r="AZ48" i="1"/>
  <c r="AW48" i="1"/>
  <c r="AT48" i="1"/>
  <c r="AQ48" i="1"/>
  <c r="AL48" i="1"/>
  <c r="AK48" i="1"/>
  <c r="AB48" i="1"/>
  <c r="AA48" i="1"/>
  <c r="Z48" i="1"/>
  <c r="Y48" i="1"/>
  <c r="X48" i="1"/>
  <c r="W48" i="1"/>
  <c r="V48" i="1"/>
  <c r="U48" i="1"/>
  <c r="T48" i="1"/>
  <c r="AI48" i="1" s="1"/>
  <c r="S48" i="1"/>
  <c r="R48" i="1"/>
  <c r="Q48" i="1"/>
  <c r="P48" i="1"/>
  <c r="O48" i="1"/>
  <c r="N48" i="1"/>
  <c r="AC48" i="1" s="1"/>
  <c r="CA47" i="1"/>
  <c r="BX47" i="1"/>
  <c r="BU47" i="1"/>
  <c r="BR47" i="1"/>
  <c r="BO47" i="1"/>
  <c r="BL47" i="1"/>
  <c r="BI47" i="1"/>
  <c r="BF47" i="1"/>
  <c r="BC47" i="1"/>
  <c r="AZ47" i="1"/>
  <c r="AW47" i="1"/>
  <c r="AT47" i="1"/>
  <c r="AQ47" i="1"/>
  <c r="AL47" i="1"/>
  <c r="AK47" i="1"/>
  <c r="AB47" i="1"/>
  <c r="Y47" i="1"/>
  <c r="Z47" i="1" s="1"/>
  <c r="AA47" i="1" s="1"/>
  <c r="X47" i="1"/>
  <c r="U47" i="1"/>
  <c r="V47" i="1" s="1"/>
  <c r="W47" i="1" s="1"/>
  <c r="T47" i="1"/>
  <c r="AI47" i="1" s="1"/>
  <c r="Q47" i="1"/>
  <c r="R47" i="1" s="1"/>
  <c r="S47" i="1" s="1"/>
  <c r="P47" i="1"/>
  <c r="O47" i="1"/>
  <c r="AC47" i="1" s="1"/>
  <c r="N47" i="1"/>
  <c r="CA46" i="1"/>
  <c r="BX46" i="1"/>
  <c r="BU46" i="1"/>
  <c r="BR46" i="1"/>
  <c r="BO46" i="1"/>
  <c r="BL46" i="1"/>
  <c r="BI46" i="1"/>
  <c r="BF46" i="1"/>
  <c r="BC46" i="1"/>
  <c r="AZ46" i="1"/>
  <c r="AW46" i="1"/>
  <c r="AT46" i="1"/>
  <c r="AQ46" i="1"/>
  <c r="AL46" i="1"/>
  <c r="AK46" i="1"/>
  <c r="AB46" i="1"/>
  <c r="Y46" i="1"/>
  <c r="Z46" i="1" s="1"/>
  <c r="X46" i="1"/>
  <c r="U46" i="1"/>
  <c r="V46" i="1" s="1"/>
  <c r="T46" i="1"/>
  <c r="AI46" i="1" s="1"/>
  <c r="Q46" i="1"/>
  <c r="R46" i="1" s="1"/>
  <c r="P46" i="1"/>
  <c r="O46" i="1"/>
  <c r="N46" i="1"/>
  <c r="CA45" i="1"/>
  <c r="BX45" i="1"/>
  <c r="BU45" i="1"/>
  <c r="BR45" i="1"/>
  <c r="BO45" i="1"/>
  <c r="BL45" i="1"/>
  <c r="BI45" i="1"/>
  <c r="BF45" i="1"/>
  <c r="BC45" i="1"/>
  <c r="AZ45" i="1"/>
  <c r="AW45" i="1"/>
  <c r="AT45" i="1"/>
  <c r="AQ45" i="1"/>
  <c r="AL45" i="1"/>
  <c r="AK45" i="1"/>
  <c r="AB45" i="1"/>
  <c r="Z45" i="1"/>
  <c r="Y45" i="1"/>
  <c r="AA45" i="1" s="1"/>
  <c r="X45" i="1"/>
  <c r="V45" i="1"/>
  <c r="U45" i="1"/>
  <c r="W45" i="1" s="1"/>
  <c r="T45" i="1"/>
  <c r="AI45" i="1" s="1"/>
  <c r="R45" i="1"/>
  <c r="Q45" i="1"/>
  <c r="S45" i="1" s="1"/>
  <c r="P45" i="1"/>
  <c r="O45" i="1"/>
  <c r="N45" i="1"/>
  <c r="AC45" i="1" s="1"/>
  <c r="CA44" i="1"/>
  <c r="BX44" i="1"/>
  <c r="BU44" i="1"/>
  <c r="BR44" i="1"/>
  <c r="BO44" i="1"/>
  <c r="BL44" i="1"/>
  <c r="BI44" i="1"/>
  <c r="BF44" i="1"/>
  <c r="BC44" i="1"/>
  <c r="AZ44" i="1"/>
  <c r="AW44" i="1"/>
  <c r="AT44" i="1"/>
  <c r="AQ44" i="1"/>
  <c r="AL44" i="1"/>
  <c r="AK44" i="1"/>
  <c r="AB44" i="1"/>
  <c r="AA44" i="1"/>
  <c r="Z44" i="1"/>
  <c r="Y44" i="1"/>
  <c r="X44" i="1"/>
  <c r="W44" i="1"/>
  <c r="V44" i="1"/>
  <c r="U44" i="1"/>
  <c r="T44" i="1"/>
  <c r="AI44" i="1" s="1"/>
  <c r="S44" i="1"/>
  <c r="R44" i="1"/>
  <c r="Q44" i="1"/>
  <c r="P44" i="1"/>
  <c r="O44" i="1"/>
  <c r="N44" i="1"/>
  <c r="AC44" i="1" s="1"/>
  <c r="CA43" i="1"/>
  <c r="BX43" i="1"/>
  <c r="BU43" i="1"/>
  <c r="BR43" i="1"/>
  <c r="BO43" i="1"/>
  <c r="BL43" i="1"/>
  <c r="BI43" i="1"/>
  <c r="BF43" i="1"/>
  <c r="BC43" i="1"/>
  <c r="AZ43" i="1"/>
  <c r="AW43" i="1"/>
  <c r="AT43" i="1"/>
  <c r="AQ43" i="1"/>
  <c r="AL43" i="1"/>
  <c r="AK43" i="1"/>
  <c r="AB43" i="1"/>
  <c r="Y43" i="1"/>
  <c r="Z43" i="1" s="1"/>
  <c r="AA43" i="1" s="1"/>
  <c r="X43" i="1"/>
  <c r="U43" i="1"/>
  <c r="V43" i="1" s="1"/>
  <c r="W43" i="1" s="1"/>
  <c r="T43" i="1"/>
  <c r="AI43" i="1" s="1"/>
  <c r="Q43" i="1"/>
  <c r="R43" i="1" s="1"/>
  <c r="S43" i="1" s="1"/>
  <c r="P43" i="1"/>
  <c r="O43" i="1"/>
  <c r="N43" i="1"/>
  <c r="AC43" i="1" s="1"/>
  <c r="CA42" i="1"/>
  <c r="BX42" i="1"/>
  <c r="BU42" i="1"/>
  <c r="BR42" i="1"/>
  <c r="BO42" i="1"/>
  <c r="BL42" i="1"/>
  <c r="BI42" i="1"/>
  <c r="BF42" i="1"/>
  <c r="BC42" i="1"/>
  <c r="AZ42" i="1"/>
  <c r="AW42" i="1"/>
  <c r="AT42" i="1"/>
  <c r="AQ42" i="1"/>
  <c r="AL42" i="1"/>
  <c r="AK42" i="1"/>
  <c r="AB42" i="1"/>
  <c r="Y42" i="1"/>
  <c r="Z42" i="1" s="1"/>
  <c r="X42" i="1"/>
  <c r="U42" i="1"/>
  <c r="V42" i="1" s="1"/>
  <c r="T42" i="1"/>
  <c r="AI42" i="1" s="1"/>
  <c r="Q42" i="1"/>
  <c r="R42" i="1" s="1"/>
  <c r="P42" i="1"/>
  <c r="O42" i="1"/>
  <c r="N42" i="1"/>
  <c r="CA41" i="1"/>
  <c r="BX41" i="1"/>
  <c r="BU41" i="1"/>
  <c r="BR41" i="1"/>
  <c r="BO41" i="1"/>
  <c r="BL41" i="1"/>
  <c r="BI41" i="1"/>
  <c r="BF41" i="1"/>
  <c r="BC41" i="1"/>
  <c r="AZ41" i="1"/>
  <c r="AW41" i="1"/>
  <c r="AT41" i="1"/>
  <c r="AQ41" i="1"/>
  <c r="AL41" i="1"/>
  <c r="AK41" i="1"/>
  <c r="AB41" i="1"/>
  <c r="Z41" i="1"/>
  <c r="Y41" i="1"/>
  <c r="AA41" i="1" s="1"/>
  <c r="X41" i="1"/>
  <c r="V41" i="1"/>
  <c r="U41" i="1"/>
  <c r="W41" i="1" s="1"/>
  <c r="T41" i="1"/>
  <c r="AI41" i="1" s="1"/>
  <c r="R41" i="1"/>
  <c r="Q41" i="1"/>
  <c r="S41" i="1" s="1"/>
  <c r="P41" i="1"/>
  <c r="O41" i="1"/>
  <c r="N41" i="1"/>
  <c r="AC41" i="1" s="1"/>
  <c r="CA40" i="1"/>
  <c r="BX40" i="1"/>
  <c r="BU40" i="1"/>
  <c r="BR40" i="1"/>
  <c r="BO40" i="1"/>
  <c r="BL40" i="1"/>
  <c r="BI40" i="1"/>
  <c r="BF40" i="1"/>
  <c r="BC40" i="1"/>
  <c r="AZ40" i="1"/>
  <c r="AW40" i="1"/>
  <c r="AT40" i="1"/>
  <c r="AQ40" i="1"/>
  <c r="AL40" i="1"/>
  <c r="AK40" i="1"/>
  <c r="AB40" i="1"/>
  <c r="AA40" i="1"/>
  <c r="Z40" i="1"/>
  <c r="Y40" i="1"/>
  <c r="X40" i="1"/>
  <c r="W40" i="1"/>
  <c r="V40" i="1"/>
  <c r="U40" i="1"/>
  <c r="T40" i="1"/>
  <c r="AI40" i="1" s="1"/>
  <c r="S40" i="1"/>
  <c r="R40" i="1"/>
  <c r="Q40" i="1"/>
  <c r="P40" i="1"/>
  <c r="O40" i="1"/>
  <c r="N40" i="1"/>
  <c r="AC40" i="1" s="1"/>
  <c r="CA39" i="1"/>
  <c r="BX39" i="1"/>
  <c r="BU39" i="1"/>
  <c r="BR39" i="1"/>
  <c r="BO39" i="1"/>
  <c r="BL39" i="1"/>
  <c r="BI39" i="1"/>
  <c r="BF39" i="1"/>
  <c r="BC39" i="1"/>
  <c r="AZ39" i="1"/>
  <c r="AW39" i="1"/>
  <c r="AT39" i="1"/>
  <c r="AQ39" i="1"/>
  <c r="AL39" i="1"/>
  <c r="AK39" i="1"/>
  <c r="AB39" i="1"/>
  <c r="Y39" i="1"/>
  <c r="Z39" i="1" s="1"/>
  <c r="AA39" i="1" s="1"/>
  <c r="X39" i="1"/>
  <c r="U39" i="1"/>
  <c r="V39" i="1" s="1"/>
  <c r="W39" i="1" s="1"/>
  <c r="T39" i="1"/>
  <c r="AI39" i="1" s="1"/>
  <c r="Q39" i="1"/>
  <c r="R39" i="1" s="1"/>
  <c r="S39" i="1" s="1"/>
  <c r="P39" i="1"/>
  <c r="O39" i="1"/>
  <c r="AC39" i="1" s="1"/>
  <c r="N39" i="1"/>
  <c r="CA38" i="1"/>
  <c r="BX38" i="1"/>
  <c r="BU38" i="1"/>
  <c r="BR38" i="1"/>
  <c r="BO38" i="1"/>
  <c r="BL38" i="1"/>
  <c r="BI38" i="1"/>
  <c r="BF38" i="1"/>
  <c r="BC38" i="1"/>
  <c r="AZ38" i="1"/>
  <c r="AW38" i="1"/>
  <c r="AT38" i="1"/>
  <c r="AQ38" i="1"/>
  <c r="AL38" i="1"/>
  <c r="AK38" i="1"/>
  <c r="AB38" i="1"/>
  <c r="Y38" i="1"/>
  <c r="Z38" i="1" s="1"/>
  <c r="X38" i="1"/>
  <c r="U38" i="1"/>
  <c r="V38" i="1" s="1"/>
  <c r="T38" i="1"/>
  <c r="AI38" i="1" s="1"/>
  <c r="Q38" i="1"/>
  <c r="R38" i="1" s="1"/>
  <c r="P38" i="1"/>
  <c r="O38" i="1"/>
  <c r="N38" i="1"/>
  <c r="CA37" i="1"/>
  <c r="BX37" i="1"/>
  <c r="BU37" i="1"/>
  <c r="BR37" i="1"/>
  <c r="BO37" i="1"/>
  <c r="BL37" i="1"/>
  <c r="BI37" i="1"/>
  <c r="BF37" i="1"/>
  <c r="BC37" i="1"/>
  <c r="AZ37" i="1"/>
  <c r="AW37" i="1"/>
  <c r="AT37" i="1"/>
  <c r="AQ37" i="1"/>
  <c r="AL37" i="1"/>
  <c r="AK37" i="1"/>
  <c r="AB37" i="1"/>
  <c r="Z37" i="1"/>
  <c r="Y37" i="1"/>
  <c r="AA37" i="1" s="1"/>
  <c r="X37" i="1"/>
  <c r="V37" i="1"/>
  <c r="U37" i="1"/>
  <c r="W37" i="1" s="1"/>
  <c r="T37" i="1"/>
  <c r="AI37" i="1" s="1"/>
  <c r="R37" i="1"/>
  <c r="Q37" i="1"/>
  <c r="S37" i="1" s="1"/>
  <c r="P37" i="1"/>
  <c r="O37" i="1"/>
  <c r="N37" i="1"/>
  <c r="AC37" i="1" s="1"/>
  <c r="CA36" i="1"/>
  <c r="BX36" i="1"/>
  <c r="BU36" i="1"/>
  <c r="BR36" i="1"/>
  <c r="BO36" i="1"/>
  <c r="BL36" i="1"/>
  <c r="BI36" i="1"/>
  <c r="BF36" i="1"/>
  <c r="BC36" i="1"/>
  <c r="AZ36" i="1"/>
  <c r="AW36" i="1"/>
  <c r="AT36" i="1"/>
  <c r="AQ36" i="1"/>
  <c r="AL36" i="1"/>
  <c r="AK36" i="1"/>
  <c r="AB36" i="1"/>
  <c r="AA36" i="1"/>
  <c r="Z36" i="1"/>
  <c r="Y36" i="1"/>
  <c r="X36" i="1"/>
  <c r="W36" i="1"/>
  <c r="V36" i="1"/>
  <c r="U36" i="1"/>
  <c r="T36" i="1"/>
  <c r="AI36" i="1" s="1"/>
  <c r="S36" i="1"/>
  <c r="R36" i="1"/>
  <c r="Q36" i="1"/>
  <c r="P36" i="1"/>
  <c r="O36" i="1"/>
  <c r="N36" i="1"/>
  <c r="AC36" i="1" s="1"/>
  <c r="CA35" i="1"/>
  <c r="BX35" i="1"/>
  <c r="BU35" i="1"/>
  <c r="BR35" i="1"/>
  <c r="BO35" i="1"/>
  <c r="BL35" i="1"/>
  <c r="BI35" i="1"/>
  <c r="BF35" i="1"/>
  <c r="BC35" i="1"/>
  <c r="AZ35" i="1"/>
  <c r="AW35" i="1"/>
  <c r="AT35" i="1"/>
  <c r="AQ35" i="1"/>
  <c r="AL35" i="1"/>
  <c r="AK35" i="1"/>
  <c r="AB35" i="1"/>
  <c r="Y35" i="1"/>
  <c r="Z35" i="1" s="1"/>
  <c r="AA35" i="1" s="1"/>
  <c r="X35" i="1"/>
  <c r="U35" i="1"/>
  <c r="V35" i="1" s="1"/>
  <c r="W35" i="1" s="1"/>
  <c r="T35" i="1"/>
  <c r="AI35" i="1" s="1"/>
  <c r="Q35" i="1"/>
  <c r="R35" i="1" s="1"/>
  <c r="S35" i="1" s="1"/>
  <c r="P35" i="1"/>
  <c r="O35" i="1"/>
  <c r="AC35" i="1" s="1"/>
  <c r="N35" i="1"/>
  <c r="CA34" i="1"/>
  <c r="BX34" i="1"/>
  <c r="BU34" i="1"/>
  <c r="BR34" i="1"/>
  <c r="BO34" i="1"/>
  <c r="BL34" i="1"/>
  <c r="BI34" i="1"/>
  <c r="BF34" i="1"/>
  <c r="BC34" i="1"/>
  <c r="AZ34" i="1"/>
  <c r="AW34" i="1"/>
  <c r="AT34" i="1"/>
  <c r="AQ34" i="1"/>
  <c r="AL34" i="1"/>
  <c r="AK34" i="1"/>
  <c r="AB34" i="1"/>
  <c r="Y34" i="1"/>
  <c r="Z34" i="1" s="1"/>
  <c r="X34" i="1"/>
  <c r="U34" i="1"/>
  <c r="V34" i="1" s="1"/>
  <c r="T34" i="1"/>
  <c r="AI34" i="1" s="1"/>
  <c r="Q34" i="1"/>
  <c r="R34" i="1" s="1"/>
  <c r="P34" i="1"/>
  <c r="O34" i="1"/>
  <c r="N34" i="1"/>
  <c r="CA33" i="1"/>
  <c r="BX33" i="1"/>
  <c r="BU33" i="1"/>
  <c r="BR33" i="1"/>
  <c r="BO33" i="1"/>
  <c r="BL33" i="1"/>
  <c r="BI33" i="1"/>
  <c r="BF33" i="1"/>
  <c r="BC33" i="1"/>
  <c r="AZ33" i="1"/>
  <c r="AW33" i="1"/>
  <c r="AT33" i="1"/>
  <c r="AQ33" i="1"/>
  <c r="AL33" i="1"/>
  <c r="AK33" i="1"/>
  <c r="AB33" i="1"/>
  <c r="Z33" i="1"/>
  <c r="Y33" i="1"/>
  <c r="AA33" i="1" s="1"/>
  <c r="X33" i="1"/>
  <c r="V33" i="1"/>
  <c r="U33" i="1"/>
  <c r="W33" i="1" s="1"/>
  <c r="T33" i="1"/>
  <c r="AI33" i="1" s="1"/>
  <c r="R33" i="1"/>
  <c r="Q33" i="1"/>
  <c r="S33" i="1" s="1"/>
  <c r="P33" i="1"/>
  <c r="O33" i="1"/>
  <c r="N33" i="1"/>
  <c r="AC33" i="1" s="1"/>
  <c r="CA32" i="1"/>
  <c r="BX32" i="1"/>
  <c r="BU32" i="1"/>
  <c r="BR32" i="1"/>
  <c r="BO32" i="1"/>
  <c r="BL32" i="1"/>
  <c r="BI32" i="1"/>
  <c r="BF32" i="1"/>
  <c r="BC32" i="1"/>
  <c r="AZ32" i="1"/>
  <c r="AW32" i="1"/>
  <c r="AT32" i="1"/>
  <c r="AQ32" i="1"/>
  <c r="AL32" i="1"/>
  <c r="AK32" i="1"/>
  <c r="AB32" i="1"/>
  <c r="AA32" i="1"/>
  <c r="Z32" i="1"/>
  <c r="Y32" i="1"/>
  <c r="X32" i="1"/>
  <c r="W32" i="1"/>
  <c r="V32" i="1"/>
  <c r="U32" i="1"/>
  <c r="T32" i="1"/>
  <c r="AI32" i="1" s="1"/>
  <c r="S32" i="1"/>
  <c r="R32" i="1"/>
  <c r="Q32" i="1"/>
  <c r="P32" i="1"/>
  <c r="O32" i="1"/>
  <c r="N32" i="1"/>
  <c r="AC32" i="1" s="1"/>
  <c r="CA31" i="1"/>
  <c r="BX31" i="1"/>
  <c r="BU31" i="1"/>
  <c r="BR31" i="1"/>
  <c r="BO31" i="1"/>
  <c r="BL31" i="1"/>
  <c r="BI31" i="1"/>
  <c r="BF31" i="1"/>
  <c r="BC31" i="1"/>
  <c r="AZ31" i="1"/>
  <c r="AW31" i="1"/>
  <c r="AT31" i="1"/>
  <c r="AQ31" i="1"/>
  <c r="AL31" i="1"/>
  <c r="AK31" i="1"/>
  <c r="AB31" i="1"/>
  <c r="Y31" i="1"/>
  <c r="Z31" i="1" s="1"/>
  <c r="AA31" i="1" s="1"/>
  <c r="X31" i="1"/>
  <c r="U31" i="1"/>
  <c r="V31" i="1" s="1"/>
  <c r="W31" i="1" s="1"/>
  <c r="T31" i="1"/>
  <c r="AI31" i="1" s="1"/>
  <c r="Q31" i="1"/>
  <c r="R31" i="1" s="1"/>
  <c r="S31" i="1" s="1"/>
  <c r="P31" i="1"/>
  <c r="O31" i="1"/>
  <c r="AC31" i="1" s="1"/>
  <c r="N31" i="1"/>
  <c r="CA30" i="1"/>
  <c r="BX30" i="1"/>
  <c r="BU30" i="1"/>
  <c r="BR30" i="1"/>
  <c r="BO30" i="1"/>
  <c r="BL30" i="1"/>
  <c r="BI30" i="1"/>
  <c r="BF30" i="1"/>
  <c r="BC30" i="1"/>
  <c r="AZ30" i="1"/>
  <c r="AW30" i="1"/>
  <c r="AT30" i="1"/>
  <c r="AQ30" i="1"/>
  <c r="AL30" i="1"/>
  <c r="AK30" i="1"/>
  <c r="AB30" i="1"/>
  <c r="Y30" i="1"/>
  <c r="Z30" i="1" s="1"/>
  <c r="X30" i="1"/>
  <c r="U30" i="1"/>
  <c r="V30" i="1" s="1"/>
  <c r="T30" i="1"/>
  <c r="AI30" i="1" s="1"/>
  <c r="Q30" i="1"/>
  <c r="R30" i="1" s="1"/>
  <c r="P30" i="1"/>
  <c r="O30" i="1"/>
  <c r="N30" i="1"/>
  <c r="CA29" i="1"/>
  <c r="BX29" i="1"/>
  <c r="BU29" i="1"/>
  <c r="BR29" i="1"/>
  <c r="BO29" i="1"/>
  <c r="BL29" i="1"/>
  <c r="BI29" i="1"/>
  <c r="BF29" i="1"/>
  <c r="BC29" i="1"/>
  <c r="AZ29" i="1"/>
  <c r="AW29" i="1"/>
  <c r="AT29" i="1"/>
  <c r="AQ29" i="1"/>
  <c r="AL29" i="1"/>
  <c r="AK29" i="1"/>
  <c r="AB29" i="1"/>
  <c r="Z29" i="1"/>
  <c r="Y29" i="1"/>
  <c r="AA29" i="1" s="1"/>
  <c r="X29" i="1"/>
  <c r="V29" i="1"/>
  <c r="U29" i="1"/>
  <c r="W29" i="1" s="1"/>
  <c r="T29" i="1"/>
  <c r="AI29" i="1" s="1"/>
  <c r="R29" i="1"/>
  <c r="Q29" i="1"/>
  <c r="S29" i="1" s="1"/>
  <c r="P29" i="1"/>
  <c r="O29" i="1"/>
  <c r="N29" i="1"/>
  <c r="AC29" i="1" s="1"/>
  <c r="CA28" i="1"/>
  <c r="BX28" i="1"/>
  <c r="BU28" i="1"/>
  <c r="BR28" i="1"/>
  <c r="BO28" i="1"/>
  <c r="BL28" i="1"/>
  <c r="BI28" i="1"/>
  <c r="BF28" i="1"/>
  <c r="BC28" i="1"/>
  <c r="AZ28" i="1"/>
  <c r="AW28" i="1"/>
  <c r="AT28" i="1"/>
  <c r="AQ28" i="1"/>
  <c r="AL28" i="1"/>
  <c r="AK28" i="1"/>
  <c r="AB28" i="1"/>
  <c r="AA28" i="1"/>
  <c r="Z28" i="1"/>
  <c r="Y28" i="1"/>
  <c r="X28" i="1"/>
  <c r="W28" i="1"/>
  <c r="V28" i="1"/>
  <c r="U28" i="1"/>
  <c r="T28" i="1"/>
  <c r="AI28" i="1" s="1"/>
  <c r="S28" i="1"/>
  <c r="R28" i="1"/>
  <c r="Q28" i="1"/>
  <c r="P28" i="1"/>
  <c r="O28" i="1"/>
  <c r="N28" i="1"/>
  <c r="AC28" i="1" s="1"/>
  <c r="CA27" i="1"/>
  <c r="BX27" i="1"/>
  <c r="BU27" i="1"/>
  <c r="BR27" i="1"/>
  <c r="BO27" i="1"/>
  <c r="BL27" i="1"/>
  <c r="BI27" i="1"/>
  <c r="BF27" i="1"/>
  <c r="BC27" i="1"/>
  <c r="AZ27" i="1"/>
  <c r="AW27" i="1"/>
  <c r="AT27" i="1"/>
  <c r="AQ27" i="1"/>
  <c r="AL27" i="1"/>
  <c r="AK27" i="1"/>
  <c r="AB27" i="1"/>
  <c r="Y27" i="1"/>
  <c r="Z27" i="1" s="1"/>
  <c r="AA27" i="1" s="1"/>
  <c r="X27" i="1"/>
  <c r="U27" i="1"/>
  <c r="V27" i="1" s="1"/>
  <c r="W27" i="1" s="1"/>
  <c r="T27" i="1"/>
  <c r="AI27" i="1" s="1"/>
  <c r="Q27" i="1"/>
  <c r="R27" i="1" s="1"/>
  <c r="S27" i="1" s="1"/>
  <c r="P27" i="1"/>
  <c r="O27" i="1"/>
  <c r="AC27" i="1" s="1"/>
  <c r="N27" i="1"/>
  <c r="CA26" i="1"/>
  <c r="BX26" i="1"/>
  <c r="BU26" i="1"/>
  <c r="BR26" i="1"/>
  <c r="BO26" i="1"/>
  <c r="BL26" i="1"/>
  <c r="BI26" i="1"/>
  <c r="BF26" i="1"/>
  <c r="BC26" i="1"/>
  <c r="AZ26" i="1"/>
  <c r="AW26" i="1"/>
  <c r="AT26" i="1"/>
  <c r="AQ26" i="1"/>
  <c r="AL26" i="1"/>
  <c r="AK26" i="1"/>
  <c r="AB26" i="1"/>
  <c r="Y26" i="1"/>
  <c r="Z26" i="1" s="1"/>
  <c r="X26" i="1"/>
  <c r="U26" i="1"/>
  <c r="V26" i="1" s="1"/>
  <c r="T26" i="1"/>
  <c r="AI26" i="1" s="1"/>
  <c r="Q26" i="1"/>
  <c r="R26" i="1" s="1"/>
  <c r="P26" i="1"/>
  <c r="O26" i="1"/>
  <c r="N26" i="1"/>
  <c r="CA25" i="1"/>
  <c r="BX25" i="1"/>
  <c r="BU25" i="1"/>
  <c r="BR25" i="1"/>
  <c r="BO25" i="1"/>
  <c r="BL25" i="1"/>
  <c r="BI25" i="1"/>
  <c r="BF25" i="1"/>
  <c r="BC25" i="1"/>
  <c r="AZ25" i="1"/>
  <c r="AW25" i="1"/>
  <c r="AT25" i="1"/>
  <c r="AQ25" i="1"/>
  <c r="AL25" i="1"/>
  <c r="AK25" i="1"/>
  <c r="AB25" i="1"/>
  <c r="Z25" i="1"/>
  <c r="Y25" i="1"/>
  <c r="AA25" i="1" s="1"/>
  <c r="X25" i="1"/>
  <c r="V25" i="1"/>
  <c r="U25" i="1"/>
  <c r="T25" i="1"/>
  <c r="AI25" i="1" s="1"/>
  <c r="R25" i="1"/>
  <c r="Q25" i="1"/>
  <c r="P25" i="1"/>
  <c r="O25" i="1"/>
  <c r="N25" i="1"/>
  <c r="AC25" i="1" s="1"/>
  <c r="CA24" i="1"/>
  <c r="BX24" i="1"/>
  <c r="BU24" i="1"/>
  <c r="BR24" i="1"/>
  <c r="BO24" i="1"/>
  <c r="BL24" i="1"/>
  <c r="BI24" i="1"/>
  <c r="BF24" i="1"/>
  <c r="BC24" i="1"/>
  <c r="AZ24" i="1"/>
  <c r="AW24" i="1"/>
  <c r="AT24" i="1"/>
  <c r="AQ24" i="1"/>
  <c r="AL24" i="1"/>
  <c r="AK24" i="1"/>
  <c r="AB24" i="1"/>
  <c r="Z24" i="1"/>
  <c r="AA24" i="1" s="1"/>
  <c r="Y24" i="1"/>
  <c r="X24" i="1"/>
  <c r="V24" i="1"/>
  <c r="W24" i="1" s="1"/>
  <c r="U24" i="1"/>
  <c r="T24" i="1"/>
  <c r="AI24" i="1" s="1"/>
  <c r="R24" i="1"/>
  <c r="S24" i="1" s="1"/>
  <c r="Q24" i="1"/>
  <c r="P24" i="1"/>
  <c r="O24" i="1"/>
  <c r="N24" i="1"/>
  <c r="AC24" i="1" s="1"/>
  <c r="CA23" i="1"/>
  <c r="BX23" i="1"/>
  <c r="BU23" i="1"/>
  <c r="BR23" i="1"/>
  <c r="BO23" i="1"/>
  <c r="BL23" i="1"/>
  <c r="BI23" i="1"/>
  <c r="BF23" i="1"/>
  <c r="BC23" i="1"/>
  <c r="AZ23" i="1"/>
  <c r="AW23" i="1"/>
  <c r="AT23" i="1"/>
  <c r="AQ23" i="1"/>
  <c r="AL23" i="1"/>
  <c r="AK23" i="1"/>
  <c r="AB23" i="1"/>
  <c r="AA23" i="1"/>
  <c r="Y23" i="1"/>
  <c r="Z23" i="1" s="1"/>
  <c r="X23" i="1"/>
  <c r="W23" i="1"/>
  <c r="U23" i="1"/>
  <c r="V23" i="1" s="1"/>
  <c r="T23" i="1"/>
  <c r="AI23" i="1" s="1"/>
  <c r="S23" i="1"/>
  <c r="Q23" i="1"/>
  <c r="R23" i="1" s="1"/>
  <c r="P23" i="1"/>
  <c r="O23" i="1"/>
  <c r="N23" i="1"/>
  <c r="CA22" i="1"/>
  <c r="BX22" i="1"/>
  <c r="BU22" i="1"/>
  <c r="BR22" i="1"/>
  <c r="BO22" i="1"/>
  <c r="BL22" i="1"/>
  <c r="BI22" i="1"/>
  <c r="BF22" i="1"/>
  <c r="BC22" i="1"/>
  <c r="AZ22" i="1"/>
  <c r="AW22" i="1"/>
  <c r="AT22" i="1"/>
  <c r="AQ22" i="1"/>
  <c r="AL22" i="1"/>
  <c r="AK22" i="1"/>
  <c r="AI22" i="1"/>
  <c r="AB22" i="1"/>
  <c r="Z22" i="1"/>
  <c r="Y22" i="1"/>
  <c r="X22" i="1"/>
  <c r="V22" i="1"/>
  <c r="U22" i="1"/>
  <c r="W22" i="1" s="1"/>
  <c r="T22" i="1"/>
  <c r="R22" i="1"/>
  <c r="Q22" i="1"/>
  <c r="S22" i="1" s="1"/>
  <c r="P22" i="1"/>
  <c r="O22" i="1"/>
  <c r="N22" i="1"/>
  <c r="AC22" i="1" s="1"/>
  <c r="CA21" i="1"/>
  <c r="BX21" i="1"/>
  <c r="BU21" i="1"/>
  <c r="BR21" i="1"/>
  <c r="BO21" i="1"/>
  <c r="BL21" i="1"/>
  <c r="BI21" i="1"/>
  <c r="BF21" i="1"/>
  <c r="BC21" i="1"/>
  <c r="AZ21" i="1"/>
  <c r="AW21" i="1"/>
  <c r="AT21" i="1"/>
  <c r="AQ21" i="1"/>
  <c r="AL21" i="1"/>
  <c r="AK21" i="1"/>
  <c r="AB21" i="1"/>
  <c r="AA21" i="1"/>
  <c r="Z21" i="1"/>
  <c r="Y21" i="1"/>
  <c r="X21" i="1"/>
  <c r="W21" i="1"/>
  <c r="V21" i="1"/>
  <c r="U21" i="1"/>
  <c r="T21" i="1"/>
  <c r="AI21" i="1" s="1"/>
  <c r="S21" i="1"/>
  <c r="R21" i="1"/>
  <c r="Q21" i="1"/>
  <c r="P21" i="1"/>
  <c r="O21" i="1"/>
  <c r="N21" i="1"/>
  <c r="AC21" i="1" s="1"/>
  <c r="CA20" i="1"/>
  <c r="BX20" i="1"/>
  <c r="BU20" i="1"/>
  <c r="BR20" i="1"/>
  <c r="BO20" i="1"/>
  <c r="BL20" i="1"/>
  <c r="BI20" i="1"/>
  <c r="BF20" i="1"/>
  <c r="BC20" i="1"/>
  <c r="AZ20" i="1"/>
  <c r="AW20" i="1"/>
  <c r="AT20" i="1"/>
  <c r="AQ20" i="1"/>
  <c r="AL20" i="1"/>
  <c r="AK20" i="1"/>
  <c r="AB20" i="1"/>
  <c r="AA20" i="1"/>
  <c r="Z20" i="1"/>
  <c r="Y20" i="1"/>
  <c r="X20" i="1"/>
  <c r="W20" i="1"/>
  <c r="V20" i="1"/>
  <c r="U20" i="1"/>
  <c r="T20" i="1"/>
  <c r="AI20" i="1" s="1"/>
  <c r="S20" i="1"/>
  <c r="R20" i="1"/>
  <c r="Q20" i="1"/>
  <c r="P20" i="1"/>
  <c r="O20" i="1"/>
  <c r="N20" i="1"/>
  <c r="AC20" i="1" s="1"/>
  <c r="CA19" i="1"/>
  <c r="BX19" i="1"/>
  <c r="BU19" i="1"/>
  <c r="BR19" i="1"/>
  <c r="BO19" i="1"/>
  <c r="BL19" i="1"/>
  <c r="BI19" i="1"/>
  <c r="BF19" i="1"/>
  <c r="BC19" i="1"/>
  <c r="AZ19" i="1"/>
  <c r="AW19" i="1"/>
  <c r="AT19" i="1"/>
  <c r="AQ19" i="1"/>
  <c r="AL19" i="1"/>
  <c r="AK19" i="1"/>
  <c r="AB19" i="1"/>
  <c r="Y19" i="1"/>
  <c r="X19" i="1"/>
  <c r="U19" i="1"/>
  <c r="T19" i="1"/>
  <c r="AI19" i="1" s="1"/>
  <c r="Q19" i="1"/>
  <c r="AC19" i="1" s="1"/>
  <c r="P19" i="1"/>
  <c r="O19" i="1"/>
  <c r="N19" i="1"/>
  <c r="CA18" i="1"/>
  <c r="BX18" i="1"/>
  <c r="BU18" i="1"/>
  <c r="BR18" i="1"/>
  <c r="BO18" i="1"/>
  <c r="BL18" i="1"/>
  <c r="BI18" i="1"/>
  <c r="BF18" i="1"/>
  <c r="BC18" i="1"/>
  <c r="AZ18" i="1"/>
  <c r="AW18" i="1"/>
  <c r="AT18" i="1"/>
  <c r="AQ18" i="1"/>
  <c r="AL18" i="1"/>
  <c r="AK18" i="1"/>
  <c r="AB18" i="1"/>
  <c r="Z18" i="1"/>
  <c r="Y18" i="1"/>
  <c r="AA18" i="1" s="1"/>
  <c r="X18" i="1"/>
  <c r="V18" i="1"/>
  <c r="U18" i="1"/>
  <c r="W18" i="1" s="1"/>
  <c r="T18" i="1"/>
  <c r="AI18" i="1" s="1"/>
  <c r="R18" i="1"/>
  <c r="Q18" i="1"/>
  <c r="S18" i="1" s="1"/>
  <c r="P18" i="1"/>
  <c r="O18" i="1"/>
  <c r="N18" i="1"/>
  <c r="AC18" i="1" s="1"/>
  <c r="CA17" i="1"/>
  <c r="BX17" i="1"/>
  <c r="BU17" i="1"/>
  <c r="BR17" i="1"/>
  <c r="BO17" i="1"/>
  <c r="BL17" i="1"/>
  <c r="BI17" i="1"/>
  <c r="BF17" i="1"/>
  <c r="BC17" i="1"/>
  <c r="AZ17" i="1"/>
  <c r="AW17" i="1"/>
  <c r="AT17" i="1"/>
  <c r="AQ17" i="1"/>
  <c r="AL17" i="1"/>
  <c r="AK17" i="1"/>
  <c r="AB17" i="1"/>
  <c r="AA17" i="1"/>
  <c r="Z17" i="1"/>
  <c r="Y17" i="1"/>
  <c r="X17" i="1"/>
  <c r="W17" i="1"/>
  <c r="V17" i="1"/>
  <c r="U17" i="1"/>
  <c r="T17" i="1"/>
  <c r="AI17" i="1" s="1"/>
  <c r="S17" i="1"/>
  <c r="R17" i="1"/>
  <c r="Q17" i="1"/>
  <c r="P17" i="1"/>
  <c r="O17" i="1"/>
  <c r="N17" i="1"/>
  <c r="AC17" i="1" s="1"/>
  <c r="CA16" i="1"/>
  <c r="BX16" i="1"/>
  <c r="BU16" i="1"/>
  <c r="BR16" i="1"/>
  <c r="BO16" i="1"/>
  <c r="BL16" i="1"/>
  <c r="BI16" i="1"/>
  <c r="BF16" i="1"/>
  <c r="BC16" i="1"/>
  <c r="AZ16" i="1"/>
  <c r="AW16" i="1"/>
  <c r="AT16" i="1"/>
  <c r="AQ16" i="1"/>
  <c r="AL16" i="1"/>
  <c r="AK16" i="1"/>
  <c r="AB16" i="1"/>
  <c r="AA16" i="1"/>
  <c r="Z16" i="1"/>
  <c r="Y16" i="1"/>
  <c r="X16" i="1"/>
  <c r="W16" i="1"/>
  <c r="V16" i="1"/>
  <c r="U16" i="1"/>
  <c r="T16" i="1"/>
  <c r="AI16" i="1" s="1"/>
  <c r="S16" i="1"/>
  <c r="R16" i="1"/>
  <c r="Q16" i="1"/>
  <c r="P16" i="1"/>
  <c r="O16" i="1"/>
  <c r="N16" i="1"/>
  <c r="AC16" i="1" s="1"/>
  <c r="CA15" i="1"/>
  <c r="BX15" i="1"/>
  <c r="BU15" i="1"/>
  <c r="BR15" i="1"/>
  <c r="BO15" i="1"/>
  <c r="BL15" i="1"/>
  <c r="BI15" i="1"/>
  <c r="BF15" i="1"/>
  <c r="BC15" i="1"/>
  <c r="AZ15" i="1"/>
  <c r="AW15" i="1"/>
  <c r="AT15" i="1"/>
  <c r="AQ15" i="1"/>
  <c r="AL15" i="1"/>
  <c r="AK15" i="1"/>
  <c r="AB15" i="1"/>
  <c r="Y15" i="1"/>
  <c r="X15" i="1"/>
  <c r="U15" i="1"/>
  <c r="T15" i="1"/>
  <c r="AI15" i="1" s="1"/>
  <c r="Q15" i="1"/>
  <c r="P15" i="1"/>
  <c r="AC15" i="1" s="1"/>
  <c r="O15" i="1"/>
  <c r="N15" i="1"/>
  <c r="CA14" i="1"/>
  <c r="BX14" i="1"/>
  <c r="BU14" i="1"/>
  <c r="BR14" i="1"/>
  <c r="BO14" i="1"/>
  <c r="BL14" i="1"/>
  <c r="BI14" i="1"/>
  <c r="BF14" i="1"/>
  <c r="BC14" i="1"/>
  <c r="AZ14" i="1"/>
  <c r="AW14" i="1"/>
  <c r="AT14" i="1"/>
  <c r="AQ14" i="1"/>
  <c r="AL14" i="1"/>
  <c r="AK14" i="1"/>
  <c r="AB14" i="1"/>
  <c r="Y14" i="1"/>
  <c r="Z14" i="1" s="1"/>
  <c r="X14" i="1"/>
  <c r="U14" i="1"/>
  <c r="V14" i="1" s="1"/>
  <c r="T14" i="1"/>
  <c r="AI14" i="1" s="1"/>
  <c r="Q14" i="1"/>
  <c r="R14" i="1" s="1"/>
  <c r="P14" i="1"/>
  <c r="O14" i="1"/>
  <c r="N14" i="1"/>
  <c r="CA13" i="1"/>
  <c r="BX13" i="1"/>
  <c r="BU13" i="1"/>
  <c r="BR13" i="1"/>
  <c r="BO13" i="1"/>
  <c r="BL13" i="1"/>
  <c r="BI13" i="1"/>
  <c r="BF13" i="1"/>
  <c r="BC13" i="1"/>
  <c r="AZ13" i="1"/>
  <c r="AW13" i="1"/>
  <c r="AT13" i="1"/>
  <c r="AQ13" i="1"/>
  <c r="AL13" i="1"/>
  <c r="AK13" i="1"/>
  <c r="AB13" i="1"/>
  <c r="Z13" i="1"/>
  <c r="AA13" i="1" s="1"/>
  <c r="Y13" i="1"/>
  <c r="X13" i="1"/>
  <c r="V13" i="1"/>
  <c r="W13" i="1" s="1"/>
  <c r="U13" i="1"/>
  <c r="T13" i="1"/>
  <c r="AI13" i="1" s="1"/>
  <c r="R13" i="1"/>
  <c r="S13" i="1" s="1"/>
  <c r="Q13" i="1"/>
  <c r="P13" i="1"/>
  <c r="O13" i="1"/>
  <c r="N13" i="1"/>
  <c r="AC13" i="1" s="1"/>
  <c r="CA12" i="1"/>
  <c r="BX12" i="1"/>
  <c r="BU12" i="1"/>
  <c r="BR12" i="1"/>
  <c r="BO12" i="1"/>
  <c r="BL12" i="1"/>
  <c r="BI12" i="1"/>
  <c r="BF12" i="1"/>
  <c r="BC12" i="1"/>
  <c r="AZ12" i="1"/>
  <c r="AW12" i="1"/>
  <c r="AT12" i="1"/>
  <c r="AQ12" i="1"/>
  <c r="AL12" i="1"/>
  <c r="AK12" i="1"/>
  <c r="AB12" i="1"/>
  <c r="AA12" i="1"/>
  <c r="Z12" i="1"/>
  <c r="Y12" i="1"/>
  <c r="X12" i="1"/>
  <c r="W12" i="1"/>
  <c r="V12" i="1"/>
  <c r="U12" i="1"/>
  <c r="T12" i="1"/>
  <c r="AI12" i="1" s="1"/>
  <c r="S12" i="1"/>
  <c r="R12" i="1"/>
  <c r="Q12" i="1"/>
  <c r="P12" i="1"/>
  <c r="O12" i="1"/>
  <c r="N12" i="1"/>
  <c r="AC12" i="1" s="1"/>
  <c r="CA11" i="1"/>
  <c r="CA61" i="1" s="1"/>
  <c r="BX11" i="1"/>
  <c r="BU11" i="1"/>
  <c r="BU61" i="1" s="1"/>
  <c r="BR11" i="1"/>
  <c r="BO11" i="1"/>
  <c r="BO61" i="1" s="1"/>
  <c r="BL11" i="1"/>
  <c r="BI11" i="1"/>
  <c r="BI61" i="1" s="1"/>
  <c r="BF11" i="1"/>
  <c r="BC11" i="1"/>
  <c r="BC61" i="1" s="1"/>
  <c r="AZ11" i="1"/>
  <c r="AW11" i="1"/>
  <c r="AW61" i="1" s="1"/>
  <c r="AT11" i="1"/>
  <c r="AQ11" i="1"/>
  <c r="AQ61" i="1" s="1"/>
  <c r="AL11" i="1"/>
  <c r="AK11" i="1"/>
  <c r="AB11" i="1"/>
  <c r="Y11" i="1"/>
  <c r="X11" i="1"/>
  <c r="U11" i="1"/>
  <c r="T11" i="1"/>
  <c r="AI11" i="1" s="1"/>
  <c r="Q11" i="1"/>
  <c r="AC11" i="1" s="1"/>
  <c r="P11" i="1"/>
  <c r="O11" i="1"/>
  <c r="N11" i="1"/>
  <c r="AK6" i="1"/>
  <c r="AB6" i="1"/>
  <c r="AA6" i="1"/>
  <c r="Z6" i="1"/>
  <c r="Y6" i="1"/>
  <c r="X6" i="1"/>
  <c r="W6" i="1"/>
  <c r="V6" i="1"/>
  <c r="U6" i="1"/>
  <c r="T6" i="1"/>
  <c r="AI6" i="1" s="1"/>
  <c r="S6" i="1"/>
  <c r="R6" i="1"/>
  <c r="Q6" i="1"/>
  <c r="P6" i="1"/>
  <c r="O6" i="1"/>
  <c r="N6" i="1"/>
  <c r="AC6" i="1" s="1"/>
  <c r="AB5" i="1"/>
  <c r="AA5" i="1"/>
  <c r="Z5" i="1"/>
  <c r="Y5" i="1"/>
  <c r="X5" i="1"/>
  <c r="W5" i="1"/>
  <c r="V5" i="1"/>
  <c r="U5" i="1"/>
  <c r="T5" i="1"/>
  <c r="AI5" i="1" s="1"/>
  <c r="AL5" i="1" s="1"/>
  <c r="S5" i="1"/>
  <c r="R5" i="1"/>
  <c r="Q5" i="1"/>
  <c r="P5" i="1"/>
  <c r="O5" i="1"/>
  <c r="N5" i="1"/>
  <c r="AC5" i="1" s="1"/>
  <c r="I14" i="3"/>
  <c r="H14" i="3"/>
  <c r="D14" i="3"/>
  <c r="I13" i="3"/>
  <c r="H13" i="3"/>
  <c r="D13" i="3"/>
  <c r="I12" i="3"/>
  <c r="H12" i="3"/>
  <c r="AD6" i="1" l="1"/>
  <c r="AE6" i="1"/>
  <c r="AL6" i="1" s="1"/>
  <c r="AD13" i="1"/>
  <c r="AE13" i="1" s="1"/>
  <c r="AD21" i="1"/>
  <c r="AE21" i="1" s="1"/>
  <c r="AL2" i="1"/>
  <c r="AD11" i="1"/>
  <c r="AD15" i="1"/>
  <c r="AE15" i="1" s="1"/>
  <c r="AE17" i="1"/>
  <c r="AD17" i="1"/>
  <c r="AD19" i="1"/>
  <c r="AE19" i="1" s="1"/>
  <c r="AD12" i="1"/>
  <c r="AE12" i="1" s="1"/>
  <c r="AD20" i="1"/>
  <c r="AE20" i="1" s="1"/>
  <c r="AE22" i="1"/>
  <c r="AD22" i="1"/>
  <c r="AD5" i="1"/>
  <c r="AD2" i="1" s="1"/>
  <c r="AC2" i="1"/>
  <c r="AD16" i="1"/>
  <c r="AE16" i="1" s="1"/>
  <c r="AD18" i="1"/>
  <c r="AE18" i="1" s="1"/>
  <c r="R11" i="1"/>
  <c r="V11" i="1"/>
  <c r="W11" i="1" s="1"/>
  <c r="Z11" i="1"/>
  <c r="AA11" i="1" s="1"/>
  <c r="AK61" i="1"/>
  <c r="AK8" i="1" s="1"/>
  <c r="S14" i="1"/>
  <c r="W14" i="1"/>
  <c r="AA14" i="1"/>
  <c r="R15" i="1"/>
  <c r="S15" i="1" s="1"/>
  <c r="V15" i="1"/>
  <c r="W15" i="1" s="1"/>
  <c r="Z15" i="1"/>
  <c r="AA15" i="1" s="1"/>
  <c r="R19" i="1"/>
  <c r="V19" i="1"/>
  <c r="W19" i="1" s="1"/>
  <c r="Z19" i="1"/>
  <c r="AA19" i="1" s="1"/>
  <c r="AC23" i="1"/>
  <c r="AE27" i="1"/>
  <c r="AD27" i="1"/>
  <c r="AD32" i="1"/>
  <c r="AE32" i="1" s="1"/>
  <c r="AE41" i="1"/>
  <c r="AD41" i="1"/>
  <c r="AD48" i="1"/>
  <c r="AE48" i="1" s="1"/>
  <c r="S11" i="1"/>
  <c r="AL61" i="1"/>
  <c r="AT61" i="1"/>
  <c r="AZ61" i="1"/>
  <c r="BF61" i="1"/>
  <c r="BL61" i="1"/>
  <c r="BR61" i="1"/>
  <c r="BX61" i="1"/>
  <c r="S19" i="1"/>
  <c r="W25" i="1"/>
  <c r="AD29" i="1"/>
  <c r="AE29" i="1" s="1"/>
  <c r="AE31" i="1"/>
  <c r="AD31" i="1"/>
  <c r="AD36" i="1"/>
  <c r="AE36" i="1" s="1"/>
  <c r="AE45" i="1"/>
  <c r="AD45" i="1"/>
  <c r="AD47" i="1"/>
  <c r="AE47" i="1" s="1"/>
  <c r="AC14" i="1"/>
  <c r="AA22" i="1"/>
  <c r="AD24" i="1"/>
  <c r="AE24" i="1" s="1"/>
  <c r="S25" i="1"/>
  <c r="AE33" i="1"/>
  <c r="AD33" i="1"/>
  <c r="AD35" i="1"/>
  <c r="AE35" i="1" s="1"/>
  <c r="AE40" i="1"/>
  <c r="AD40" i="1"/>
  <c r="AD49" i="1"/>
  <c r="AE49" i="1" s="1"/>
  <c r="AE25" i="1"/>
  <c r="AD25" i="1"/>
  <c r="AD28" i="1"/>
  <c r="AE28" i="1" s="1"/>
  <c r="AE37" i="1"/>
  <c r="AD37" i="1"/>
  <c r="AD39" i="1"/>
  <c r="AE39" i="1" s="1"/>
  <c r="AE43" i="1"/>
  <c r="AD43" i="1"/>
  <c r="AD44" i="1"/>
  <c r="AE44" i="1" s="1"/>
  <c r="S26" i="1"/>
  <c r="W26" i="1"/>
  <c r="AA26" i="1"/>
  <c r="S30" i="1"/>
  <c r="W30" i="1"/>
  <c r="AA30" i="1"/>
  <c r="S34" i="1"/>
  <c r="W34" i="1"/>
  <c r="AA34" i="1"/>
  <c r="S38" i="1"/>
  <c r="W38" i="1"/>
  <c r="AA38" i="1"/>
  <c r="S42" i="1"/>
  <c r="W42" i="1"/>
  <c r="AA42" i="1"/>
  <c r="S46" i="1"/>
  <c r="W46" i="1"/>
  <c r="AA46" i="1"/>
  <c r="S49" i="1"/>
  <c r="AD54" i="1"/>
  <c r="AE54" i="1" s="1"/>
  <c r="AD50" i="1"/>
  <c r="AE50" i="1" s="1"/>
  <c r="AE59" i="1"/>
  <c r="AD59" i="1"/>
  <c r="AD60" i="1"/>
  <c r="AE60" i="1" s="1"/>
  <c r="AO5" i="4"/>
  <c r="AR5" i="4" s="1"/>
  <c r="AR2" i="4" s="1"/>
  <c r="AC26" i="1"/>
  <c r="AC30" i="1"/>
  <c r="AC34" i="1"/>
  <c r="AC38" i="1"/>
  <c r="AC42" i="1"/>
  <c r="AC46" i="1"/>
  <c r="AA49" i="1"/>
  <c r="AE55" i="1"/>
  <c r="AD55" i="1"/>
  <c r="AD56" i="1"/>
  <c r="AE56" i="1" s="1"/>
  <c r="W57" i="1"/>
  <c r="W49" i="1"/>
  <c r="Z49" i="1"/>
  <c r="AD51" i="1"/>
  <c r="AE51" i="1" s="1"/>
  <c r="AE52" i="1"/>
  <c r="AD52" i="1"/>
  <c r="AD58" i="1"/>
  <c r="AE58" i="1" s="1"/>
  <c r="S50" i="1"/>
  <c r="W50" i="1"/>
  <c r="AA50" i="1"/>
  <c r="S54" i="1"/>
  <c r="W54" i="1"/>
  <c r="AA54" i="1"/>
  <c r="S58" i="1"/>
  <c r="W58" i="1"/>
  <c r="AA58" i="1"/>
  <c r="AA60" i="1"/>
  <c r="Q5" i="4"/>
  <c r="AG5" i="4"/>
  <c r="AH5" i="4" s="1"/>
  <c r="AG12" i="4"/>
  <c r="AC53" i="1"/>
  <c r="AC57" i="1"/>
  <c r="W60" i="1"/>
  <c r="AC11" i="4"/>
  <c r="R53" i="1"/>
  <c r="S53" i="1" s="1"/>
  <c r="V53" i="1"/>
  <c r="W53" i="1" s="1"/>
  <c r="Z53" i="1"/>
  <c r="AA53" i="1" s="1"/>
  <c r="R57" i="1"/>
  <c r="S57" i="1" s="1"/>
  <c r="V57" i="1"/>
  <c r="Z57" i="1"/>
  <c r="AA57" i="1" s="1"/>
  <c r="S60" i="1"/>
  <c r="AK6" i="4"/>
  <c r="AR6" i="4" s="1"/>
  <c r="AI11" i="4"/>
  <c r="AC12" i="4"/>
  <c r="R60" i="1"/>
  <c r="U5" i="4"/>
  <c r="U11" i="4"/>
  <c r="AI12" i="4"/>
  <c r="P19" i="4"/>
  <c r="AI19" i="4"/>
  <c r="Q19" i="4"/>
  <c r="AI5" i="4"/>
  <c r="P12" i="4"/>
  <c r="Q12" i="4" s="1"/>
  <c r="T12" i="4"/>
  <c r="U12" i="4" s="1"/>
  <c r="X12" i="4"/>
  <c r="Y12" i="4" s="1"/>
  <c r="AB12" i="4"/>
  <c r="AF12" i="4"/>
  <c r="P14" i="4"/>
  <c r="Q14" i="4" s="1"/>
  <c r="AC14" i="4"/>
  <c r="AF14" i="4"/>
  <c r="AG14" i="4" s="1"/>
  <c r="AJ15" i="4"/>
  <c r="AK15" i="4" s="1"/>
  <c r="Q16" i="4"/>
  <c r="AI13" i="4"/>
  <c r="AK17" i="4"/>
  <c r="AQ20" i="4"/>
  <c r="AQ8" i="4" s="1"/>
  <c r="U14" i="4"/>
  <c r="X14" i="4"/>
  <c r="Y14" i="4" s="1"/>
  <c r="AI14" i="4"/>
  <c r="AA5" i="5"/>
  <c r="AQ5" i="5"/>
  <c r="AE6" i="5"/>
  <c r="AM10" i="5"/>
  <c r="AQ10" i="5"/>
  <c r="AU10" i="5"/>
  <c r="AY10" i="5"/>
  <c r="BH10" i="5" s="1"/>
  <c r="AE11" i="5"/>
  <c r="BK11" i="5" s="1"/>
  <c r="AD11" i="5"/>
  <c r="AI16" i="4"/>
  <c r="AI18" i="4"/>
  <c r="AG19" i="4"/>
  <c r="BA5" i="5"/>
  <c r="BK10" i="5"/>
  <c r="AI11" i="5"/>
  <c r="AL12" i="5"/>
  <c r="AM12" i="5" s="1"/>
  <c r="BK12" i="5" s="1"/>
  <c r="AX12" i="5"/>
  <c r="AY12" i="5" s="1"/>
  <c r="BH12" i="5" s="1"/>
  <c r="P16" i="4"/>
  <c r="T16" i="4"/>
  <c r="U16" i="4" s="1"/>
  <c r="X16" i="4"/>
  <c r="Y16" i="4" s="1"/>
  <c r="AB16" i="4"/>
  <c r="AC16" i="4" s="1"/>
  <c r="AF16" i="4"/>
  <c r="AG16" i="4" s="1"/>
  <c r="P18" i="4"/>
  <c r="Q18" i="4" s="1"/>
  <c r="T18" i="4"/>
  <c r="U18" i="4" s="1"/>
  <c r="X18" i="4"/>
  <c r="Y18" i="4" s="1"/>
  <c r="AB18" i="4"/>
  <c r="AC18" i="4" s="1"/>
  <c r="AF18" i="4"/>
  <c r="AG18" i="4" s="1"/>
  <c r="AC19" i="4"/>
  <c r="V5" i="5"/>
  <c r="Z5" i="5"/>
  <c r="AD5" i="5"/>
  <c r="AE5" i="5" s="1"/>
  <c r="AH5" i="5"/>
  <c r="AI5" i="5" s="1"/>
  <c r="AL5" i="5"/>
  <c r="AM5" i="5" s="1"/>
  <c r="AP5" i="5"/>
  <c r="AT5" i="5"/>
  <c r="AU5" i="5" s="1"/>
  <c r="AX5" i="5"/>
  <c r="AY5" i="5" s="1"/>
  <c r="AK6" i="5"/>
  <c r="AG6" i="5"/>
  <c r="V10" i="5"/>
  <c r="Z10" i="5"/>
  <c r="AA10" i="5" s="1"/>
  <c r="BA10" i="5"/>
  <c r="AH11" i="5"/>
  <c r="AQ12" i="5"/>
  <c r="AT12" i="5"/>
  <c r="AU12" i="5" s="1"/>
  <c r="Y19" i="4"/>
  <c r="AI10" i="5"/>
  <c r="BA11" i="5"/>
  <c r="AA12" i="5"/>
  <c r="AP12" i="5"/>
  <c r="BA12" i="5"/>
  <c r="AW6" i="5"/>
  <c r="AW11" i="5"/>
  <c r="DA14" i="5"/>
  <c r="V11" i="5"/>
  <c r="BI12" i="5" l="1"/>
  <c r="AP15" i="4"/>
  <c r="AV15" i="4"/>
  <c r="AJ58" i="1"/>
  <c r="AP58" i="1"/>
  <c r="AP28" i="1"/>
  <c r="AJ28" i="1"/>
  <c r="AP36" i="1"/>
  <c r="AJ36" i="1"/>
  <c r="AP20" i="1"/>
  <c r="AJ20" i="1"/>
  <c r="AJ21" i="1"/>
  <c r="AP21" i="1"/>
  <c r="AJ50" i="1"/>
  <c r="AP50" i="1"/>
  <c r="AJ39" i="1"/>
  <c r="AP39" i="1"/>
  <c r="AJ47" i="1"/>
  <c r="AP47" i="1"/>
  <c r="AP32" i="1"/>
  <c r="AJ32" i="1"/>
  <c r="AP12" i="1"/>
  <c r="AJ12" i="1"/>
  <c r="AJ15" i="1"/>
  <c r="AP15" i="1"/>
  <c r="AJ13" i="1"/>
  <c r="AP13" i="1"/>
  <c r="AJ60" i="1"/>
  <c r="AP60" i="1"/>
  <c r="AP44" i="1"/>
  <c r="AJ44" i="1"/>
  <c r="AP24" i="1"/>
  <c r="AJ24" i="1"/>
  <c r="AP48" i="1"/>
  <c r="AJ48" i="1"/>
  <c r="AJ18" i="1"/>
  <c r="AP18" i="1"/>
  <c r="AJ19" i="1"/>
  <c r="AP19" i="1"/>
  <c r="BH5" i="5"/>
  <c r="AJ54" i="1"/>
  <c r="AP54" i="1"/>
  <c r="AJ35" i="1"/>
  <c r="AP35" i="1"/>
  <c r="AJ51" i="1"/>
  <c r="AP51" i="1"/>
  <c r="AP56" i="1"/>
  <c r="AJ56" i="1"/>
  <c r="AP49" i="1"/>
  <c r="AJ49" i="1"/>
  <c r="AJ29" i="1"/>
  <c r="AP29" i="1"/>
  <c r="AP16" i="1"/>
  <c r="AJ16" i="1"/>
  <c r="AX6" i="5"/>
  <c r="AY6" i="5" s="1"/>
  <c r="AX11" i="5"/>
  <c r="AY11" i="5" s="1"/>
  <c r="BH11" i="5" s="1"/>
  <c r="BA13" i="5"/>
  <c r="AL6" i="5"/>
  <c r="AM6" i="5" s="1"/>
  <c r="BH6" i="5" s="1"/>
  <c r="BI6" i="5" s="1"/>
  <c r="BB5" i="5"/>
  <c r="AJ18" i="4"/>
  <c r="AK18" i="4" s="1"/>
  <c r="AK5" i="4"/>
  <c r="AJ5" i="4"/>
  <c r="AJ2" i="4" s="1"/>
  <c r="AI2" i="4"/>
  <c r="AD53" i="1"/>
  <c r="AE53" i="1" s="1"/>
  <c r="AP52" i="1"/>
  <c r="AJ52" i="1"/>
  <c r="AD42" i="1"/>
  <c r="AE42" i="1" s="1"/>
  <c r="AD26" i="1"/>
  <c r="AE26" i="1" s="1"/>
  <c r="AJ43" i="1"/>
  <c r="AP43" i="1"/>
  <c r="AJ37" i="1"/>
  <c r="AP37" i="1"/>
  <c r="AJ25" i="1"/>
  <c r="AP25" i="1"/>
  <c r="AP40" i="1"/>
  <c r="AJ40" i="1"/>
  <c r="AJ33" i="1"/>
  <c r="AP33" i="1"/>
  <c r="AD14" i="1"/>
  <c r="AE14" i="1" s="1"/>
  <c r="AJ45" i="1"/>
  <c r="AP45" i="1"/>
  <c r="AJ31" i="1"/>
  <c r="AP31" i="1"/>
  <c r="AJ41" i="1"/>
  <c r="AP41" i="1"/>
  <c r="AJ27" i="1"/>
  <c r="AP27" i="1"/>
  <c r="BC11" i="5"/>
  <c r="BP11" i="5" s="1"/>
  <c r="AP17" i="4"/>
  <c r="AV17" i="4"/>
  <c r="BB12" i="5"/>
  <c r="AJ12" i="4"/>
  <c r="AK12" i="4" s="1"/>
  <c r="AJ55" i="1"/>
  <c r="AP55" i="1"/>
  <c r="AD38" i="1"/>
  <c r="AE38" i="1" s="1"/>
  <c r="AJ59" i="1"/>
  <c r="AP59" i="1"/>
  <c r="AD23" i="1"/>
  <c r="AE23" i="1" s="1"/>
  <c r="AP22" i="1"/>
  <c r="AJ22" i="1"/>
  <c r="AJ17" i="1"/>
  <c r="AP17" i="1"/>
  <c r="BK13" i="5"/>
  <c r="G14" i="3" s="1"/>
  <c r="G16" i="3" s="1"/>
  <c r="BC12" i="5"/>
  <c r="BP12" i="5" s="1"/>
  <c r="BB10" i="5"/>
  <c r="BC10" i="5" s="1"/>
  <c r="BC5" i="5"/>
  <c r="W10" i="5"/>
  <c r="BI10" i="5" s="1"/>
  <c r="AJ19" i="4"/>
  <c r="AK19" i="4" s="1"/>
  <c r="AD34" i="1"/>
  <c r="AE34" i="1"/>
  <c r="AE11" i="1"/>
  <c r="AJ16" i="4"/>
  <c r="AK16" i="4" s="1"/>
  <c r="AK14" i="4"/>
  <c r="AJ14" i="4"/>
  <c r="BB11" i="5"/>
  <c r="W11" i="5"/>
  <c r="BA6" i="5"/>
  <c r="BC6" i="5" s="1"/>
  <c r="AI6" i="5"/>
  <c r="AH6" i="5"/>
  <c r="BB6" i="5" s="1"/>
  <c r="AJ13" i="4"/>
  <c r="AK13" i="4"/>
  <c r="W5" i="5"/>
  <c r="BI5" i="5" s="1"/>
  <c r="AI20" i="4"/>
  <c r="AI8" i="4" s="1"/>
  <c r="AJ11" i="4"/>
  <c r="AJ20" i="4" s="1"/>
  <c r="AJ8" i="4" s="1"/>
  <c r="AK11" i="4"/>
  <c r="AE57" i="1"/>
  <c r="AD57" i="1"/>
  <c r="AD46" i="1"/>
  <c r="AE46" i="1"/>
  <c r="AD30" i="1"/>
  <c r="AE30" i="1" s="1"/>
  <c r="D12" i="3"/>
  <c r="D16" i="3" s="1"/>
  <c r="AL8" i="1"/>
  <c r="AE5" i="1"/>
  <c r="AC61" i="1"/>
  <c r="AC8" i="1" s="1"/>
  <c r="AP19" i="4" l="1"/>
  <c r="AV19" i="4"/>
  <c r="AJ26" i="1"/>
  <c r="AP26" i="1"/>
  <c r="AJ53" i="1"/>
  <c r="AP53" i="1"/>
  <c r="AV18" i="4"/>
  <c r="AP18" i="4"/>
  <c r="AJ38" i="1"/>
  <c r="AP38" i="1"/>
  <c r="AJ14" i="1"/>
  <c r="AP14" i="1"/>
  <c r="AJ42" i="1"/>
  <c r="AP42" i="1"/>
  <c r="AP16" i="4"/>
  <c r="AV16" i="4"/>
  <c r="AJ23" i="1"/>
  <c r="AP23" i="1"/>
  <c r="AV12" i="4"/>
  <c r="AP12" i="4"/>
  <c r="AJ30" i="1"/>
  <c r="AP30" i="1"/>
  <c r="BC13" i="5"/>
  <c r="BP10" i="5"/>
  <c r="AJ34" i="1"/>
  <c r="AP34" i="1"/>
  <c r="BI11" i="5"/>
  <c r="BA7" i="5"/>
  <c r="BC7" i="5"/>
  <c r="BY59" i="1"/>
  <c r="BS59" i="1"/>
  <c r="BM59" i="1"/>
  <c r="BG59" i="1"/>
  <c r="BA59" i="1"/>
  <c r="AU59" i="1"/>
  <c r="BV59" i="1"/>
  <c r="AX59" i="1"/>
  <c r="CB59" i="1"/>
  <c r="BD59" i="1"/>
  <c r="BJ59" i="1"/>
  <c r="BP59" i="1"/>
  <c r="AR59" i="1"/>
  <c r="BY55" i="1"/>
  <c r="BS55" i="1"/>
  <c r="BM55" i="1"/>
  <c r="BG55" i="1"/>
  <c r="BA55" i="1"/>
  <c r="AU55" i="1"/>
  <c r="CB55" i="1"/>
  <c r="BV55" i="1"/>
  <c r="BP55" i="1"/>
  <c r="BJ55" i="1"/>
  <c r="BD55" i="1"/>
  <c r="AX55" i="1"/>
  <c r="AR55" i="1"/>
  <c r="BY27" i="1"/>
  <c r="BS27" i="1"/>
  <c r="BM27" i="1"/>
  <c r="BG27" i="1"/>
  <c r="BA27" i="1"/>
  <c r="AU27" i="1"/>
  <c r="CB27" i="1"/>
  <c r="BV27" i="1"/>
  <c r="BP27" i="1"/>
  <c r="BJ27" i="1"/>
  <c r="BD27" i="1"/>
  <c r="AX27" i="1"/>
  <c r="AR27" i="1"/>
  <c r="BY31" i="1"/>
  <c r="BS31" i="1"/>
  <c r="BM31" i="1"/>
  <c r="BG31" i="1"/>
  <c r="BA31" i="1"/>
  <c r="AU31" i="1"/>
  <c r="CB31" i="1"/>
  <c r="BV31" i="1"/>
  <c r="BP31" i="1"/>
  <c r="BJ31" i="1"/>
  <c r="BD31" i="1"/>
  <c r="AX31" i="1"/>
  <c r="AR31" i="1"/>
  <c r="CB37" i="1"/>
  <c r="BV37" i="1"/>
  <c r="BP37" i="1"/>
  <c r="BJ37" i="1"/>
  <c r="BD37" i="1"/>
  <c r="AX37" i="1"/>
  <c r="AR37" i="1"/>
  <c r="BY37" i="1"/>
  <c r="BS37" i="1"/>
  <c r="BM37" i="1"/>
  <c r="BG37" i="1"/>
  <c r="BA37" i="1"/>
  <c r="AU37" i="1"/>
  <c r="CB29" i="1"/>
  <c r="BV29" i="1"/>
  <c r="BP29" i="1"/>
  <c r="BJ29" i="1"/>
  <c r="BD29" i="1"/>
  <c r="AX29" i="1"/>
  <c r="AR29" i="1"/>
  <c r="BY29" i="1"/>
  <c r="BS29" i="1"/>
  <c r="BM29" i="1"/>
  <c r="BG29" i="1"/>
  <c r="BA29" i="1"/>
  <c r="AU29" i="1"/>
  <c r="BY35" i="1"/>
  <c r="BS35" i="1"/>
  <c r="BM35" i="1"/>
  <c r="BG35" i="1"/>
  <c r="BA35" i="1"/>
  <c r="AU35" i="1"/>
  <c r="CB35" i="1"/>
  <c r="BV35" i="1"/>
  <c r="BP35" i="1"/>
  <c r="BJ35" i="1"/>
  <c r="BD35" i="1"/>
  <c r="AX35" i="1"/>
  <c r="AR35" i="1"/>
  <c r="BY24" i="1"/>
  <c r="BS24" i="1"/>
  <c r="BM24" i="1"/>
  <c r="BG24" i="1"/>
  <c r="BA24" i="1"/>
  <c r="AU24" i="1"/>
  <c r="CB24" i="1"/>
  <c r="BV24" i="1"/>
  <c r="BP24" i="1"/>
  <c r="BJ24" i="1"/>
  <c r="BD24" i="1"/>
  <c r="AX24" i="1"/>
  <c r="AR24" i="1"/>
  <c r="BY32" i="1"/>
  <c r="BS32" i="1"/>
  <c r="BM32" i="1"/>
  <c r="BG32" i="1"/>
  <c r="BA32" i="1"/>
  <c r="AU32" i="1"/>
  <c r="CB32" i="1"/>
  <c r="BV32" i="1"/>
  <c r="BP32" i="1"/>
  <c r="BJ32" i="1"/>
  <c r="BD32" i="1"/>
  <c r="AX32" i="1"/>
  <c r="AR32" i="1"/>
  <c r="BY36" i="1"/>
  <c r="BS36" i="1"/>
  <c r="BM36" i="1"/>
  <c r="BG36" i="1"/>
  <c r="BA36" i="1"/>
  <c r="AU36" i="1"/>
  <c r="CB36" i="1"/>
  <c r="BV36" i="1"/>
  <c r="BP36" i="1"/>
  <c r="BJ36" i="1"/>
  <c r="BD36" i="1"/>
  <c r="AX36" i="1"/>
  <c r="AR36" i="1"/>
  <c r="AK20" i="4"/>
  <c r="AK8" i="4" s="1"/>
  <c r="AV11" i="4"/>
  <c r="AP11" i="4"/>
  <c r="AP14" i="4"/>
  <c r="AV14" i="4"/>
  <c r="AE2" i="1"/>
  <c r="AK5" i="1"/>
  <c r="AK2" i="1" s="1"/>
  <c r="AJ57" i="1"/>
  <c r="AP57" i="1"/>
  <c r="AE61" i="1"/>
  <c r="AE8" i="1" s="1"/>
  <c r="AJ11" i="1"/>
  <c r="AP11" i="1"/>
  <c r="BB13" i="5"/>
  <c r="AD61" i="1"/>
  <c r="AD8" i="1" s="1"/>
  <c r="CB22" i="1"/>
  <c r="BV22" i="1"/>
  <c r="BP22" i="1"/>
  <c r="BJ22" i="1"/>
  <c r="BD22" i="1"/>
  <c r="AX22" i="1"/>
  <c r="AR22" i="1"/>
  <c r="BM22" i="1"/>
  <c r="BS22" i="1"/>
  <c r="AU22" i="1"/>
  <c r="BY22" i="1"/>
  <c r="BA22" i="1"/>
  <c r="BG22" i="1"/>
  <c r="CE17" i="4"/>
  <c r="BY17" i="4"/>
  <c r="BS17" i="4"/>
  <c r="BM17" i="4"/>
  <c r="BG17" i="4"/>
  <c r="BA17" i="4"/>
  <c r="CH17" i="4"/>
  <c r="BJ17" i="4"/>
  <c r="BP17" i="4"/>
  <c r="BV17" i="4"/>
  <c r="AX17" i="4"/>
  <c r="CB17" i="4"/>
  <c r="BD17" i="4"/>
  <c r="BY40" i="1"/>
  <c r="BS40" i="1"/>
  <c r="BM40" i="1"/>
  <c r="BG40" i="1"/>
  <c r="BA40" i="1"/>
  <c r="AU40" i="1"/>
  <c r="CB40" i="1"/>
  <c r="BV40" i="1"/>
  <c r="BP40" i="1"/>
  <c r="BJ40" i="1"/>
  <c r="BD40" i="1"/>
  <c r="AX40" i="1"/>
  <c r="AR40" i="1"/>
  <c r="BY52" i="1"/>
  <c r="BS52" i="1"/>
  <c r="BM52" i="1"/>
  <c r="BG52" i="1"/>
  <c r="BA52" i="1"/>
  <c r="AU52" i="1"/>
  <c r="CB52" i="1"/>
  <c r="BV52" i="1"/>
  <c r="BP52" i="1"/>
  <c r="BJ52" i="1"/>
  <c r="BD52" i="1"/>
  <c r="AX52" i="1"/>
  <c r="AR52" i="1"/>
  <c r="BB7" i="5"/>
  <c r="BY56" i="1"/>
  <c r="BS56" i="1"/>
  <c r="BM56" i="1"/>
  <c r="BG56" i="1"/>
  <c r="BA56" i="1"/>
  <c r="AU56" i="1"/>
  <c r="CB56" i="1"/>
  <c r="BV56" i="1"/>
  <c r="BP56" i="1"/>
  <c r="BJ56" i="1"/>
  <c r="BD56" i="1"/>
  <c r="AX56" i="1"/>
  <c r="AR56" i="1"/>
  <c r="BY19" i="1"/>
  <c r="BS19" i="1"/>
  <c r="BM19" i="1"/>
  <c r="BG19" i="1"/>
  <c r="BA19" i="1"/>
  <c r="AU19" i="1"/>
  <c r="CB19" i="1"/>
  <c r="BV19" i="1"/>
  <c r="BP19" i="1"/>
  <c r="BJ19" i="1"/>
  <c r="BD19" i="1"/>
  <c r="AX19" i="1"/>
  <c r="AR19" i="1"/>
  <c r="CB13" i="1"/>
  <c r="BV13" i="1"/>
  <c r="BP13" i="1"/>
  <c r="BJ13" i="1"/>
  <c r="BD13" i="1"/>
  <c r="AX13" i="1"/>
  <c r="AR13" i="1"/>
  <c r="BY13" i="1"/>
  <c r="BS13" i="1"/>
  <c r="BM13" i="1"/>
  <c r="BG13" i="1"/>
  <c r="BA13" i="1"/>
  <c r="AU13" i="1"/>
  <c r="BY47" i="1"/>
  <c r="BS47" i="1"/>
  <c r="BM47" i="1"/>
  <c r="BG47" i="1"/>
  <c r="BA47" i="1"/>
  <c r="AU47" i="1"/>
  <c r="CB47" i="1"/>
  <c r="BV47" i="1"/>
  <c r="BP47" i="1"/>
  <c r="BJ47" i="1"/>
  <c r="BD47" i="1"/>
  <c r="AX47" i="1"/>
  <c r="AR47" i="1"/>
  <c r="CB50" i="1"/>
  <c r="BV50" i="1"/>
  <c r="BP50" i="1"/>
  <c r="BJ50" i="1"/>
  <c r="BD50" i="1"/>
  <c r="AX50" i="1"/>
  <c r="AR50" i="1"/>
  <c r="BY50" i="1"/>
  <c r="BS50" i="1"/>
  <c r="BM50" i="1"/>
  <c r="BG50" i="1"/>
  <c r="BA50" i="1"/>
  <c r="AU50" i="1"/>
  <c r="CE15" i="4"/>
  <c r="BY15" i="4"/>
  <c r="BS15" i="4"/>
  <c r="BM15" i="4"/>
  <c r="BG15" i="4"/>
  <c r="BA15" i="4"/>
  <c r="BP15" i="4"/>
  <c r="BV15" i="4"/>
  <c r="AX15" i="4"/>
  <c r="CB15" i="4"/>
  <c r="BD15" i="4"/>
  <c r="CH15" i="4"/>
  <c r="BJ15" i="4"/>
  <c r="AJ46" i="1"/>
  <c r="AP46" i="1"/>
  <c r="AP13" i="4"/>
  <c r="AV13" i="4"/>
  <c r="BI13" i="5"/>
  <c r="F14" i="3" s="1"/>
  <c r="DB12" i="5"/>
  <c r="CV12" i="5"/>
  <c r="CP12" i="5"/>
  <c r="CJ12" i="5"/>
  <c r="CD12" i="5"/>
  <c r="BX12" i="5"/>
  <c r="BR12" i="5"/>
  <c r="CY12" i="5"/>
  <c r="CA12" i="5"/>
  <c r="CG12" i="5"/>
  <c r="CM12" i="5"/>
  <c r="CS12" i="5"/>
  <c r="BU12" i="5"/>
  <c r="CB17" i="1"/>
  <c r="BV17" i="1"/>
  <c r="BP17" i="1"/>
  <c r="BJ17" i="1"/>
  <c r="BD17" i="1"/>
  <c r="AX17" i="1"/>
  <c r="AR17" i="1"/>
  <c r="BY17" i="1"/>
  <c r="BS17" i="1"/>
  <c r="BM17" i="1"/>
  <c r="BG17" i="1"/>
  <c r="BA17" i="1"/>
  <c r="AU17" i="1"/>
  <c r="CB41" i="1"/>
  <c r="BV41" i="1"/>
  <c r="BP41" i="1"/>
  <c r="BJ41" i="1"/>
  <c r="BD41" i="1"/>
  <c r="AX41" i="1"/>
  <c r="AR41" i="1"/>
  <c r="BY41" i="1"/>
  <c r="BS41" i="1"/>
  <c r="BM41" i="1"/>
  <c r="BG41" i="1"/>
  <c r="BA41" i="1"/>
  <c r="AU41" i="1"/>
  <c r="CB45" i="1"/>
  <c r="BV45" i="1"/>
  <c r="BP45" i="1"/>
  <c r="BJ45" i="1"/>
  <c r="BD45" i="1"/>
  <c r="AX45" i="1"/>
  <c r="AR45" i="1"/>
  <c r="BY45" i="1"/>
  <c r="BS45" i="1"/>
  <c r="BM45" i="1"/>
  <c r="BG45" i="1"/>
  <c r="BA45" i="1"/>
  <c r="AU45" i="1"/>
  <c r="CB33" i="1"/>
  <c r="BV33" i="1"/>
  <c r="BP33" i="1"/>
  <c r="BJ33" i="1"/>
  <c r="BD33" i="1"/>
  <c r="AX33" i="1"/>
  <c r="AR33" i="1"/>
  <c r="BY33" i="1"/>
  <c r="BS33" i="1"/>
  <c r="BM33" i="1"/>
  <c r="BG33" i="1"/>
  <c r="BA33" i="1"/>
  <c r="AU33" i="1"/>
  <c r="CB25" i="1"/>
  <c r="BV25" i="1"/>
  <c r="BP25" i="1"/>
  <c r="BJ25" i="1"/>
  <c r="BD25" i="1"/>
  <c r="AX25" i="1"/>
  <c r="AR25" i="1"/>
  <c r="BY25" i="1"/>
  <c r="BS25" i="1"/>
  <c r="BM25" i="1"/>
  <c r="BG25" i="1"/>
  <c r="BA25" i="1"/>
  <c r="AU25" i="1"/>
  <c r="BY43" i="1"/>
  <c r="BS43" i="1"/>
  <c r="BM43" i="1"/>
  <c r="BG43" i="1"/>
  <c r="BA43" i="1"/>
  <c r="AU43" i="1"/>
  <c r="CB43" i="1"/>
  <c r="BV43" i="1"/>
  <c r="BP43" i="1"/>
  <c r="BJ43" i="1"/>
  <c r="BD43" i="1"/>
  <c r="AX43" i="1"/>
  <c r="AR43" i="1"/>
  <c r="AQ5" i="4"/>
  <c r="AQ2" i="4" s="1"/>
  <c r="AK2" i="4"/>
  <c r="BY51" i="1"/>
  <c r="BS51" i="1"/>
  <c r="BM51" i="1"/>
  <c r="BG51" i="1"/>
  <c r="BA51" i="1"/>
  <c r="AU51" i="1"/>
  <c r="CB51" i="1"/>
  <c r="BV51" i="1"/>
  <c r="BP51" i="1"/>
  <c r="BJ51" i="1"/>
  <c r="BD51" i="1"/>
  <c r="AX51" i="1"/>
  <c r="AR51" i="1"/>
  <c r="CB54" i="1"/>
  <c r="BV54" i="1"/>
  <c r="BP54" i="1"/>
  <c r="BJ54" i="1"/>
  <c r="BD54" i="1"/>
  <c r="AX54" i="1"/>
  <c r="AR54" i="1"/>
  <c r="BY54" i="1"/>
  <c r="BS54" i="1"/>
  <c r="BM54" i="1"/>
  <c r="BG54" i="1"/>
  <c r="BA54" i="1"/>
  <c r="AU54" i="1"/>
  <c r="BY48" i="1"/>
  <c r="BS48" i="1"/>
  <c r="BM48" i="1"/>
  <c r="BG48" i="1"/>
  <c r="BA48" i="1"/>
  <c r="AU48" i="1"/>
  <c r="BJ48" i="1"/>
  <c r="BP48" i="1"/>
  <c r="AR48" i="1"/>
  <c r="BV48" i="1"/>
  <c r="AX48" i="1"/>
  <c r="CB48" i="1"/>
  <c r="BD48" i="1"/>
  <c r="BY44" i="1"/>
  <c r="BS44" i="1"/>
  <c r="BM44" i="1"/>
  <c r="BG44" i="1"/>
  <c r="BA44" i="1"/>
  <c r="AU44" i="1"/>
  <c r="CB44" i="1"/>
  <c r="BV44" i="1"/>
  <c r="BP44" i="1"/>
  <c r="BJ44" i="1"/>
  <c r="BD44" i="1"/>
  <c r="AX44" i="1"/>
  <c r="AR44" i="1"/>
  <c r="BY12" i="1"/>
  <c r="BS12" i="1"/>
  <c r="BM12" i="1"/>
  <c r="BG12" i="1"/>
  <c r="BA12" i="1"/>
  <c r="AU12" i="1"/>
  <c r="CB12" i="1"/>
  <c r="BV12" i="1"/>
  <c r="BP12" i="1"/>
  <c r="BJ12" i="1"/>
  <c r="BD12" i="1"/>
  <c r="AX12" i="1"/>
  <c r="AR12" i="1"/>
  <c r="BY20" i="1"/>
  <c r="BS20" i="1"/>
  <c r="BM20" i="1"/>
  <c r="BG20" i="1"/>
  <c r="BA20" i="1"/>
  <c r="AU20" i="1"/>
  <c r="CB20" i="1"/>
  <c r="BV20" i="1"/>
  <c r="BP20" i="1"/>
  <c r="BJ20" i="1"/>
  <c r="BD20" i="1"/>
  <c r="AX20" i="1"/>
  <c r="AR20" i="1"/>
  <c r="BY28" i="1"/>
  <c r="BS28" i="1"/>
  <c r="BM28" i="1"/>
  <c r="BG28" i="1"/>
  <c r="BA28" i="1"/>
  <c r="AU28" i="1"/>
  <c r="CB28" i="1"/>
  <c r="BV28" i="1"/>
  <c r="BP28" i="1"/>
  <c r="BJ28" i="1"/>
  <c r="BD28" i="1"/>
  <c r="AX28" i="1"/>
  <c r="AR28" i="1"/>
  <c r="CY11" i="5"/>
  <c r="CS11" i="5"/>
  <c r="CM11" i="5"/>
  <c r="CG11" i="5"/>
  <c r="CA11" i="5"/>
  <c r="BU11" i="5"/>
  <c r="CP11" i="5"/>
  <c r="BR11" i="5"/>
  <c r="CV11" i="5"/>
  <c r="BX11" i="5"/>
  <c r="DB11" i="5"/>
  <c r="CD11" i="5"/>
  <c r="CJ11" i="5"/>
  <c r="BY16" i="1"/>
  <c r="BS16" i="1"/>
  <c r="BM16" i="1"/>
  <c r="BG16" i="1"/>
  <c r="BA16" i="1"/>
  <c r="AU16" i="1"/>
  <c r="CB16" i="1"/>
  <c r="BV16" i="1"/>
  <c r="BP16" i="1"/>
  <c r="BJ16" i="1"/>
  <c r="BD16" i="1"/>
  <c r="AX16" i="1"/>
  <c r="AR16" i="1"/>
  <c r="CB49" i="1"/>
  <c r="BV49" i="1"/>
  <c r="BP49" i="1"/>
  <c r="BJ49" i="1"/>
  <c r="BD49" i="1"/>
  <c r="AX49" i="1"/>
  <c r="AR49" i="1"/>
  <c r="BY49" i="1"/>
  <c r="BS49" i="1"/>
  <c r="BM49" i="1"/>
  <c r="BG49" i="1"/>
  <c r="BA49" i="1"/>
  <c r="AU49" i="1"/>
  <c r="CB18" i="1"/>
  <c r="BV18" i="1"/>
  <c r="BP18" i="1"/>
  <c r="BJ18" i="1"/>
  <c r="BD18" i="1"/>
  <c r="AX18" i="1"/>
  <c r="AR18" i="1"/>
  <c r="BY18" i="1"/>
  <c r="BS18" i="1"/>
  <c r="BM18" i="1"/>
  <c r="BG18" i="1"/>
  <c r="BA18" i="1"/>
  <c r="AU18" i="1"/>
  <c r="CB60" i="1"/>
  <c r="BV60" i="1"/>
  <c r="BP60" i="1"/>
  <c r="BJ60" i="1"/>
  <c r="BD60" i="1"/>
  <c r="AX60" i="1"/>
  <c r="AR60" i="1"/>
  <c r="BY60" i="1"/>
  <c r="BS60" i="1"/>
  <c r="BM60" i="1"/>
  <c r="BG60" i="1"/>
  <c r="BA60" i="1"/>
  <c r="AU60" i="1"/>
  <c r="BY15" i="1"/>
  <c r="BS15" i="1"/>
  <c r="BM15" i="1"/>
  <c r="BG15" i="1"/>
  <c r="BA15" i="1"/>
  <c r="AU15" i="1"/>
  <c r="CB15" i="1"/>
  <c r="BV15" i="1"/>
  <c r="BP15" i="1"/>
  <c r="BJ15" i="1"/>
  <c r="BD15" i="1"/>
  <c r="AX15" i="1"/>
  <c r="AR15" i="1"/>
  <c r="BY39" i="1"/>
  <c r="BS39" i="1"/>
  <c r="BM39" i="1"/>
  <c r="BG39" i="1"/>
  <c r="BA39" i="1"/>
  <c r="AU39" i="1"/>
  <c r="CB39" i="1"/>
  <c r="BV39" i="1"/>
  <c r="BP39" i="1"/>
  <c r="BJ39" i="1"/>
  <c r="BD39" i="1"/>
  <c r="AX39" i="1"/>
  <c r="AR39" i="1"/>
  <c r="CB21" i="1"/>
  <c r="BV21" i="1"/>
  <c r="BP21" i="1"/>
  <c r="BJ21" i="1"/>
  <c r="BD21" i="1"/>
  <c r="AX21" i="1"/>
  <c r="AR21" i="1"/>
  <c r="BY21" i="1"/>
  <c r="BS21" i="1"/>
  <c r="BM21" i="1"/>
  <c r="BG21" i="1"/>
  <c r="BA21" i="1"/>
  <c r="AU21" i="1"/>
  <c r="CB58" i="1"/>
  <c r="BV58" i="1"/>
  <c r="BP58" i="1"/>
  <c r="BJ58" i="1"/>
  <c r="BD58" i="1"/>
  <c r="AX58" i="1"/>
  <c r="AR58" i="1"/>
  <c r="BY58" i="1"/>
  <c r="BS58" i="1"/>
  <c r="BM58" i="1"/>
  <c r="BG58" i="1"/>
  <c r="BA58" i="1"/>
  <c r="AU58" i="1"/>
  <c r="CH13" i="4" l="1"/>
  <c r="CB13" i="4"/>
  <c r="BV13" i="4"/>
  <c r="BP13" i="4"/>
  <c r="BJ13" i="4"/>
  <c r="BD13" i="4"/>
  <c r="AX13" i="4"/>
  <c r="CE13" i="4"/>
  <c r="BY13" i="4"/>
  <c r="BS13" i="4"/>
  <c r="BM13" i="4"/>
  <c r="BG13" i="4"/>
  <c r="BA13" i="4"/>
  <c r="CB57" i="1"/>
  <c r="BV57" i="1"/>
  <c r="BP57" i="1"/>
  <c r="BJ57" i="1"/>
  <c r="BD57" i="1"/>
  <c r="AX57" i="1"/>
  <c r="AR57" i="1"/>
  <c r="BY57" i="1"/>
  <c r="BS57" i="1"/>
  <c r="BM57" i="1"/>
  <c r="BG57" i="1"/>
  <c r="BA57" i="1"/>
  <c r="AU57" i="1"/>
  <c r="CH14" i="4"/>
  <c r="CB14" i="4"/>
  <c r="BV14" i="4"/>
  <c r="BP14" i="4"/>
  <c r="BJ14" i="4"/>
  <c r="BD14" i="4"/>
  <c r="AX14" i="4"/>
  <c r="CE14" i="4"/>
  <c r="BG14" i="4"/>
  <c r="BM14" i="4"/>
  <c r="BS14" i="4"/>
  <c r="BY14" i="4"/>
  <c r="BA14" i="4"/>
  <c r="BP13" i="5"/>
  <c r="DB10" i="5"/>
  <c r="CV10" i="5"/>
  <c r="CV13" i="5" s="1"/>
  <c r="M6" i="3" s="1"/>
  <c r="CP10" i="5"/>
  <c r="CP13" i="5" s="1"/>
  <c r="M8" i="3" s="1"/>
  <c r="CJ10" i="5"/>
  <c r="CJ13" i="5" s="1"/>
  <c r="M10" i="3" s="1"/>
  <c r="CD10" i="5"/>
  <c r="CD13" i="5" s="1"/>
  <c r="M12" i="3" s="1"/>
  <c r="BX10" i="5"/>
  <c r="BX13" i="5" s="1"/>
  <c r="M14" i="3" s="1"/>
  <c r="BR10" i="5"/>
  <c r="BR13" i="5" s="1"/>
  <c r="M16" i="3" s="1"/>
  <c r="CY10" i="5"/>
  <c r="CY13" i="5" s="1"/>
  <c r="M5" i="3" s="1"/>
  <c r="CA10" i="5"/>
  <c r="CA13" i="5" s="1"/>
  <c r="M13" i="3" s="1"/>
  <c r="CG10" i="5"/>
  <c r="CG13" i="5" s="1"/>
  <c r="M11" i="3" s="1"/>
  <c r="CM10" i="5"/>
  <c r="CM13" i="5" s="1"/>
  <c r="M9" i="3" s="1"/>
  <c r="CS10" i="5"/>
  <c r="CS13" i="5" s="1"/>
  <c r="M7" i="3" s="1"/>
  <c r="BU10" i="5"/>
  <c r="BU13" i="5" s="1"/>
  <c r="M15" i="3" s="1"/>
  <c r="CH16" i="4"/>
  <c r="CB16" i="4"/>
  <c r="BV16" i="4"/>
  <c r="BP16" i="4"/>
  <c r="BJ16" i="4"/>
  <c r="BD16" i="4"/>
  <c r="AX16" i="4"/>
  <c r="BM16" i="4"/>
  <c r="BS16" i="4"/>
  <c r="BY16" i="4"/>
  <c r="BA16" i="4"/>
  <c r="CE16" i="4"/>
  <c r="BG16" i="4"/>
  <c r="CB14" i="1"/>
  <c r="BV14" i="1"/>
  <c r="BP14" i="1"/>
  <c r="BJ14" i="1"/>
  <c r="BD14" i="1"/>
  <c r="AX14" i="1"/>
  <c r="AR14" i="1"/>
  <c r="BY14" i="1"/>
  <c r="BS14" i="1"/>
  <c r="BM14" i="1"/>
  <c r="BG14" i="1"/>
  <c r="BA14" i="1"/>
  <c r="AU14" i="1"/>
  <c r="CB26" i="1"/>
  <c r="BV26" i="1"/>
  <c r="BP26" i="1"/>
  <c r="BJ26" i="1"/>
  <c r="BD26" i="1"/>
  <c r="AX26" i="1"/>
  <c r="AR26" i="1"/>
  <c r="BY26" i="1"/>
  <c r="BS26" i="1"/>
  <c r="BM26" i="1"/>
  <c r="BG26" i="1"/>
  <c r="BA26" i="1"/>
  <c r="AU26" i="1"/>
  <c r="AP61" i="1"/>
  <c r="BY11" i="1"/>
  <c r="BS11" i="1"/>
  <c r="BM11" i="1"/>
  <c r="BG11" i="1"/>
  <c r="BA11" i="1"/>
  <c r="AU11" i="1"/>
  <c r="CB11" i="1"/>
  <c r="BV11" i="1"/>
  <c r="BP11" i="1"/>
  <c r="BJ11" i="1"/>
  <c r="BD11" i="1"/>
  <c r="AX11" i="1"/>
  <c r="AR11" i="1"/>
  <c r="CE12" i="4"/>
  <c r="BY12" i="4"/>
  <c r="BS12" i="4"/>
  <c r="BM12" i="4"/>
  <c r="BG12" i="4"/>
  <c r="BA12" i="4"/>
  <c r="CH12" i="4"/>
  <c r="CB12" i="4"/>
  <c r="BV12" i="4"/>
  <c r="BP12" i="4"/>
  <c r="BJ12" i="4"/>
  <c r="BD12" i="4"/>
  <c r="AX12" i="4"/>
  <c r="CE18" i="4"/>
  <c r="BY18" i="4"/>
  <c r="BS18" i="4"/>
  <c r="BM18" i="4"/>
  <c r="BG18" i="4"/>
  <c r="BA18" i="4"/>
  <c r="CH18" i="4"/>
  <c r="BJ18" i="4"/>
  <c r="BP18" i="4"/>
  <c r="BV18" i="4"/>
  <c r="AX18" i="4"/>
  <c r="CB18" i="4"/>
  <c r="BD18" i="4"/>
  <c r="CB46" i="1"/>
  <c r="BV46" i="1"/>
  <c r="BP46" i="1"/>
  <c r="BJ46" i="1"/>
  <c r="BD46" i="1"/>
  <c r="AX46" i="1"/>
  <c r="AR46" i="1"/>
  <c r="BY46" i="1"/>
  <c r="BS46" i="1"/>
  <c r="BM46" i="1"/>
  <c r="BG46" i="1"/>
  <c r="BA46" i="1"/>
  <c r="AU46" i="1"/>
  <c r="AJ61" i="1"/>
  <c r="F12" i="3" s="1"/>
  <c r="AP20" i="4"/>
  <c r="F13" i="3" s="1"/>
  <c r="CB34" i="1"/>
  <c r="BV34" i="1"/>
  <c r="BP34" i="1"/>
  <c r="BJ34" i="1"/>
  <c r="BD34" i="1"/>
  <c r="AX34" i="1"/>
  <c r="AR34" i="1"/>
  <c r="BY34" i="1"/>
  <c r="BS34" i="1"/>
  <c r="BM34" i="1"/>
  <c r="BG34" i="1"/>
  <c r="BA34" i="1"/>
  <c r="AU34" i="1"/>
  <c r="CB30" i="1"/>
  <c r="BV30" i="1"/>
  <c r="BP30" i="1"/>
  <c r="BJ30" i="1"/>
  <c r="BD30" i="1"/>
  <c r="AX30" i="1"/>
  <c r="AR30" i="1"/>
  <c r="BY30" i="1"/>
  <c r="BS30" i="1"/>
  <c r="BM30" i="1"/>
  <c r="BG30" i="1"/>
  <c r="BA30" i="1"/>
  <c r="AU30" i="1"/>
  <c r="CB23" i="1"/>
  <c r="BV23" i="1"/>
  <c r="BP23" i="1"/>
  <c r="BJ23" i="1"/>
  <c r="BD23" i="1"/>
  <c r="AX23" i="1"/>
  <c r="AR23" i="1"/>
  <c r="BM23" i="1"/>
  <c r="BS23" i="1"/>
  <c r="AU23" i="1"/>
  <c r="BY23" i="1"/>
  <c r="BA23" i="1"/>
  <c r="BG23" i="1"/>
  <c r="CB42" i="1"/>
  <c r="BV42" i="1"/>
  <c r="BP42" i="1"/>
  <c r="BJ42" i="1"/>
  <c r="BD42" i="1"/>
  <c r="AX42" i="1"/>
  <c r="AR42" i="1"/>
  <c r="BY42" i="1"/>
  <c r="BS42" i="1"/>
  <c r="BM42" i="1"/>
  <c r="BG42" i="1"/>
  <c r="BA42" i="1"/>
  <c r="AU42" i="1"/>
  <c r="CB38" i="1"/>
  <c r="BV38" i="1"/>
  <c r="BP38" i="1"/>
  <c r="BJ38" i="1"/>
  <c r="BD38" i="1"/>
  <c r="AX38" i="1"/>
  <c r="AR38" i="1"/>
  <c r="BY38" i="1"/>
  <c r="BS38" i="1"/>
  <c r="BM38" i="1"/>
  <c r="BG38" i="1"/>
  <c r="BA38" i="1"/>
  <c r="AU38" i="1"/>
  <c r="CB53" i="1"/>
  <c r="BV53" i="1"/>
  <c r="BP53" i="1"/>
  <c r="BJ53" i="1"/>
  <c r="BD53" i="1"/>
  <c r="AX53" i="1"/>
  <c r="AR53" i="1"/>
  <c r="BY53" i="1"/>
  <c r="BS53" i="1"/>
  <c r="BM53" i="1"/>
  <c r="BG53" i="1"/>
  <c r="BA53" i="1"/>
  <c r="AU53" i="1"/>
  <c r="CH19" i="4"/>
  <c r="CB19" i="4"/>
  <c r="BV19" i="4"/>
  <c r="BP19" i="4"/>
  <c r="BJ19" i="4"/>
  <c r="BD19" i="4"/>
  <c r="AX19" i="4"/>
  <c r="CE19" i="4"/>
  <c r="BG19" i="4"/>
  <c r="BM19" i="4"/>
  <c r="BS19" i="4"/>
  <c r="BY19" i="4"/>
  <c r="BA19" i="4"/>
  <c r="AV20" i="4"/>
  <c r="CH11" i="4"/>
  <c r="CB11" i="4"/>
  <c r="CB20" i="4" s="1"/>
  <c r="L6" i="3" s="1"/>
  <c r="BV11" i="4"/>
  <c r="BP11" i="4"/>
  <c r="BJ11" i="4"/>
  <c r="BD11" i="4"/>
  <c r="BD20" i="4" s="1"/>
  <c r="L14" i="3" s="1"/>
  <c r="AX11" i="4"/>
  <c r="CE11" i="4"/>
  <c r="BY11" i="4"/>
  <c r="BS11" i="4"/>
  <c r="BS20" i="4" s="1"/>
  <c r="L9" i="3" s="1"/>
  <c r="BM11" i="4"/>
  <c r="BG11" i="4"/>
  <c r="BG20" i="4" s="1"/>
  <c r="L13" i="3" s="1"/>
  <c r="BA11" i="4"/>
  <c r="AX61" i="1" l="1"/>
  <c r="K14" i="3" s="1"/>
  <c r="BV61" i="1"/>
  <c r="K6" i="3" s="1"/>
  <c r="BG61" i="1"/>
  <c r="K11" i="3" s="1"/>
  <c r="DB14" i="5"/>
  <c r="M4" i="3" s="1"/>
  <c r="DB13" i="5"/>
  <c r="BA20" i="4"/>
  <c r="L15" i="3" s="1"/>
  <c r="BY20" i="4"/>
  <c r="L7" i="3" s="1"/>
  <c r="BJ20" i="4"/>
  <c r="L12" i="3" s="1"/>
  <c r="CH20" i="4"/>
  <c r="L4" i="3" s="1"/>
  <c r="BD61" i="1"/>
  <c r="K12" i="3" s="1"/>
  <c r="CB61" i="1"/>
  <c r="K4" i="3" s="1"/>
  <c r="BM61" i="1"/>
  <c r="K9" i="3" s="1"/>
  <c r="BS61" i="1"/>
  <c r="K7" i="3" s="1"/>
  <c r="CE20" i="4"/>
  <c r="L5" i="3" s="1"/>
  <c r="BP20" i="4"/>
  <c r="L10" i="3" s="1"/>
  <c r="BJ61" i="1"/>
  <c r="K10" i="3" s="1"/>
  <c r="AU61" i="1"/>
  <c r="K15" i="3" s="1"/>
  <c r="BM20" i="4"/>
  <c r="L11" i="3" s="1"/>
  <c r="AX20" i="4"/>
  <c r="L16" i="3" s="1"/>
  <c r="BV20" i="4"/>
  <c r="L8" i="3" s="1"/>
  <c r="F16" i="3"/>
  <c r="AR61" i="1"/>
  <c r="K16" i="3" s="1"/>
  <c r="BP61" i="1"/>
  <c r="K8" i="3" s="1"/>
  <c r="BA61" i="1"/>
  <c r="K13" i="3" s="1"/>
  <c r="BY61" i="1"/>
  <c r="K5" i="3" s="1"/>
</calcChain>
</file>

<file path=xl/comments1.xml><?xml version="1.0" encoding="utf-8"?>
<comments xmlns="http://schemas.openxmlformats.org/spreadsheetml/2006/main">
  <authors>
    <author>Woolley, Philip - GP IT Support Manager</author>
  </authors>
  <commentList>
    <comment ref="C4" authorId="0" shapeId="0">
      <text>
        <r>
          <rPr>
            <b/>
            <sz val="9"/>
            <color indexed="81"/>
            <rFont val="Tahoma"/>
            <family val="2"/>
          </rPr>
          <t>Please state room to be installed eg. "Clinical Room 1"</t>
        </r>
      </text>
    </comment>
    <comment ref="D4" authorId="0" shapeId="0">
      <text>
        <r>
          <rPr>
            <b/>
            <sz val="9"/>
            <color indexed="81"/>
            <rFont val="Tahoma"/>
            <family val="2"/>
          </rPr>
          <t>Select from list</t>
        </r>
      </text>
    </comment>
    <comment ref="G4" authorId="0" shapeId="0">
      <text>
        <r>
          <rPr>
            <b/>
            <sz val="9"/>
            <color indexed="81"/>
            <rFont val="Tahoma"/>
            <family val="2"/>
          </rPr>
          <t>If in an admin room with more than one PC a printer may be shared.</t>
        </r>
      </text>
    </comment>
    <comment ref="H4" authorId="0" shapeId="0">
      <text>
        <r>
          <rPr>
            <b/>
            <sz val="9"/>
            <color indexed="81"/>
            <rFont val="Tahoma"/>
            <family val="2"/>
          </rPr>
          <t>Depending on the number of scanners the practice has already, this might not be funded.</t>
        </r>
      </text>
    </comment>
    <comment ref="I4" authorId="0" shapeId="0">
      <text>
        <r>
          <rPr>
            <b/>
            <sz val="8"/>
            <color indexed="81"/>
            <rFont val="Tahoma"/>
            <family val="2"/>
          </rPr>
          <t xml:space="preserve">Select 'E" to exclude from CCG funding.
</t>
        </r>
      </text>
    </comment>
    <comment ref="J4" authorId="0" shapeId="0">
      <text>
        <r>
          <rPr>
            <b/>
            <sz val="9"/>
            <color indexed="81"/>
            <rFont val="Tahoma"/>
            <family val="2"/>
          </rPr>
          <t>A dual data point is required for every PC installed.</t>
        </r>
      </text>
    </comment>
    <comment ref="K4" authorId="0" shapeId="0">
      <text>
        <r>
          <rPr>
            <b/>
            <sz val="8"/>
            <color indexed="81"/>
            <rFont val="Tahoma"/>
            <family val="2"/>
          </rPr>
          <t xml:space="preserve">Select 'E" to exclude from CCG funding.
</t>
        </r>
      </text>
    </comment>
    <comment ref="L4" authorId="0" shapeId="0">
      <text>
        <r>
          <rPr>
            <b/>
            <sz val="9"/>
            <color indexed="81"/>
            <rFont val="Tahoma"/>
            <family val="2"/>
          </rPr>
          <t>Four power sockets are sufficient for each PC. These need to be hard wired - not extension blocks.</t>
        </r>
      </text>
    </comment>
    <comment ref="M4" authorId="0" shapeId="0">
      <text>
        <r>
          <rPr>
            <b/>
            <sz val="8"/>
            <color indexed="81"/>
            <rFont val="Tahoma"/>
            <family val="2"/>
          </rPr>
          <t xml:space="preserve">Select 'E" to exclude from CCG funding.
</t>
        </r>
      </text>
    </comment>
    <comment ref="C10" authorId="0" shapeId="0">
      <text>
        <r>
          <rPr>
            <b/>
            <sz val="9"/>
            <color indexed="81"/>
            <rFont val="Tahoma"/>
            <family val="2"/>
          </rPr>
          <t>Please state room to be installed eg. "Clinical Room 1"</t>
        </r>
      </text>
    </comment>
    <comment ref="D10" authorId="0" shapeId="0">
      <text>
        <r>
          <rPr>
            <b/>
            <sz val="9"/>
            <color indexed="81"/>
            <rFont val="Tahoma"/>
            <family val="2"/>
          </rPr>
          <t>Select from list</t>
        </r>
      </text>
    </comment>
    <comment ref="G10" authorId="0" shapeId="0">
      <text>
        <r>
          <rPr>
            <b/>
            <sz val="9"/>
            <color indexed="81"/>
            <rFont val="Tahoma"/>
            <family val="2"/>
          </rPr>
          <t>If in an admin room with more than one PC a printer may be shared.</t>
        </r>
      </text>
    </comment>
    <comment ref="H10" authorId="0" shapeId="0">
      <text>
        <r>
          <rPr>
            <b/>
            <sz val="9"/>
            <color indexed="81"/>
            <rFont val="Tahoma"/>
            <family val="2"/>
          </rPr>
          <t>Depending on the number of scanners the practice has already, this might not be funded.</t>
        </r>
      </text>
    </comment>
    <comment ref="I10" authorId="0" shapeId="0">
      <text>
        <r>
          <rPr>
            <b/>
            <sz val="8"/>
            <color indexed="81"/>
            <rFont val="Tahoma"/>
            <family val="2"/>
          </rPr>
          <t xml:space="preserve">Select 'E" to exclude from CCG funding.
</t>
        </r>
      </text>
    </comment>
    <comment ref="J10" authorId="0" shapeId="0">
      <text>
        <r>
          <rPr>
            <b/>
            <sz val="9"/>
            <color indexed="81"/>
            <rFont val="Tahoma"/>
            <family val="2"/>
          </rPr>
          <t>A dual data point is required for every PC installed.</t>
        </r>
      </text>
    </comment>
    <comment ref="K10" authorId="0" shapeId="0">
      <text>
        <r>
          <rPr>
            <b/>
            <sz val="8"/>
            <color indexed="81"/>
            <rFont val="Tahoma"/>
            <family val="2"/>
          </rPr>
          <t xml:space="preserve">Select 'E" to exclude from CCG funding.
</t>
        </r>
      </text>
    </comment>
    <comment ref="L10" authorId="0" shapeId="0">
      <text>
        <r>
          <rPr>
            <b/>
            <sz val="9"/>
            <color indexed="81"/>
            <rFont val="Tahoma"/>
            <family val="2"/>
          </rPr>
          <t xml:space="preserve">Four power sockets are sufficient for each PC. These should be hard wired (actual sockets) - not extension blocks.
</t>
        </r>
      </text>
    </comment>
    <comment ref="M10" authorId="0" shapeId="0">
      <text>
        <r>
          <rPr>
            <b/>
            <sz val="8"/>
            <color indexed="81"/>
            <rFont val="Tahoma"/>
            <family val="2"/>
          </rPr>
          <t xml:space="preserve">Select 'E" to exclude from CCG funding.
</t>
        </r>
      </text>
    </comment>
  </commentList>
</comments>
</file>

<file path=xl/comments2.xml><?xml version="1.0" encoding="utf-8"?>
<comments xmlns="http://schemas.openxmlformats.org/spreadsheetml/2006/main">
  <authors>
    <author>Woolley, Philip - GP IT Support Manager</author>
  </authors>
  <commentList>
    <comment ref="C4" authorId="0" shapeId="0">
      <text>
        <r>
          <rPr>
            <b/>
            <sz val="9"/>
            <color indexed="81"/>
            <rFont val="Tahoma"/>
            <family val="2"/>
          </rPr>
          <t>Please state room to be installed eg. "Clinical Room 1"</t>
        </r>
      </text>
    </comment>
    <comment ref="D4" authorId="0" shapeId="0">
      <text>
        <r>
          <rPr>
            <b/>
            <sz val="9"/>
            <color indexed="81"/>
            <rFont val="Tahoma"/>
            <family val="2"/>
          </rPr>
          <t>Select from list</t>
        </r>
      </text>
    </comment>
    <comment ref="F4" authorId="0" shapeId="0">
      <text>
        <r>
          <rPr>
            <b/>
            <sz val="8"/>
            <color indexed="81"/>
            <rFont val="Tahoma"/>
            <family val="2"/>
          </rPr>
          <t xml:space="preserve">Select 'E" to exclude from CCG funding.
</t>
        </r>
      </text>
    </comment>
    <comment ref="H4" authorId="0" shapeId="0">
      <text>
        <r>
          <rPr>
            <b/>
            <sz val="8"/>
            <color indexed="81"/>
            <rFont val="Tahoma"/>
            <family val="2"/>
          </rPr>
          <t xml:space="preserve">Select 'E" to exclude from CCG funding.
</t>
        </r>
      </text>
    </comment>
    <comment ref="I4" authorId="0" shapeId="0">
      <text>
        <r>
          <rPr>
            <b/>
            <sz val="9"/>
            <color indexed="81"/>
            <rFont val="Tahoma"/>
            <family val="2"/>
          </rPr>
          <t>If in an admin room with more than one PC a printer may be shared.</t>
        </r>
      </text>
    </comment>
    <comment ref="J4" authorId="0" shapeId="0">
      <text>
        <r>
          <rPr>
            <b/>
            <sz val="8"/>
            <color indexed="81"/>
            <rFont val="Tahoma"/>
            <family val="2"/>
          </rPr>
          <t xml:space="preserve">Select 'E" to exclude from CCG funding.
</t>
        </r>
      </text>
    </comment>
    <comment ref="K4" authorId="0" shapeId="0">
      <text>
        <r>
          <rPr>
            <b/>
            <sz val="9"/>
            <color indexed="81"/>
            <rFont val="Tahoma"/>
            <family val="2"/>
          </rPr>
          <t>A dual data point is required for every PC installed.</t>
        </r>
      </text>
    </comment>
    <comment ref="L4" authorId="0" shapeId="0">
      <text>
        <r>
          <rPr>
            <b/>
            <sz val="8"/>
            <color indexed="81"/>
            <rFont val="Tahoma"/>
            <family val="2"/>
          </rPr>
          <t xml:space="preserve">Select 'E" to exclude from CCG funding.
</t>
        </r>
      </text>
    </comment>
    <comment ref="M4" authorId="0" shapeId="0">
      <text>
        <r>
          <rPr>
            <b/>
            <sz val="9"/>
            <color indexed="81"/>
            <rFont val="Tahoma"/>
            <family val="2"/>
          </rPr>
          <t>Four power sockets are sufficient for each PC. These need to be hard wired - not extension blocks.</t>
        </r>
      </text>
    </comment>
    <comment ref="N4" authorId="0" shapeId="0">
      <text>
        <r>
          <rPr>
            <b/>
            <sz val="8"/>
            <color indexed="81"/>
            <rFont val="Tahoma"/>
            <family val="2"/>
          </rPr>
          <t xml:space="preserve">Select 'E" to exclude from CCG funding.
</t>
        </r>
      </text>
    </comment>
    <comment ref="C10" authorId="0" shapeId="0">
      <text>
        <r>
          <rPr>
            <b/>
            <sz val="9"/>
            <color indexed="81"/>
            <rFont val="Tahoma"/>
            <family val="2"/>
          </rPr>
          <t>Please state room to be installed eg. "Clinical Room 1"</t>
        </r>
      </text>
    </comment>
    <comment ref="D10" authorId="0" shapeId="0">
      <text>
        <r>
          <rPr>
            <b/>
            <sz val="9"/>
            <color indexed="81"/>
            <rFont val="Tahoma"/>
            <family val="2"/>
          </rPr>
          <t>Select from list</t>
        </r>
      </text>
    </comment>
    <comment ref="F10" authorId="0" shapeId="0">
      <text>
        <r>
          <rPr>
            <b/>
            <sz val="8"/>
            <color indexed="81"/>
            <rFont val="Tahoma"/>
            <family val="2"/>
          </rPr>
          <t xml:space="preserve">Select 'E" to exclude from CCG funding.
</t>
        </r>
      </text>
    </comment>
    <comment ref="H10" authorId="0" shapeId="0">
      <text>
        <r>
          <rPr>
            <b/>
            <sz val="8"/>
            <color indexed="81"/>
            <rFont val="Tahoma"/>
            <family val="2"/>
          </rPr>
          <t xml:space="preserve">Select 'E" to exclude from CCG funding.
</t>
        </r>
      </text>
    </comment>
    <comment ref="I10" authorId="0" shapeId="0">
      <text>
        <r>
          <rPr>
            <b/>
            <sz val="9"/>
            <color indexed="81"/>
            <rFont val="Tahoma"/>
            <family val="2"/>
          </rPr>
          <t>If in an admin room with more than one PC a printer may be shared.</t>
        </r>
      </text>
    </comment>
    <comment ref="J10" authorId="0" shapeId="0">
      <text>
        <r>
          <rPr>
            <b/>
            <sz val="8"/>
            <color indexed="81"/>
            <rFont val="Tahoma"/>
            <family val="2"/>
          </rPr>
          <t xml:space="preserve">Select 'E" to exclude from CCG funding.
</t>
        </r>
      </text>
    </comment>
    <comment ref="K10" authorId="0" shapeId="0">
      <text>
        <r>
          <rPr>
            <b/>
            <sz val="9"/>
            <color indexed="81"/>
            <rFont val="Tahoma"/>
            <family val="2"/>
          </rPr>
          <t>A dual data point is required for every PC installed.</t>
        </r>
      </text>
    </comment>
    <comment ref="L10" authorId="0" shapeId="0">
      <text>
        <r>
          <rPr>
            <b/>
            <sz val="8"/>
            <color indexed="81"/>
            <rFont val="Tahoma"/>
            <family val="2"/>
          </rPr>
          <t xml:space="preserve">Select 'E" to exclude from CCG funding.
</t>
        </r>
      </text>
    </comment>
    <comment ref="M10" authorId="0" shapeId="0">
      <text>
        <r>
          <rPr>
            <b/>
            <sz val="9"/>
            <color indexed="81"/>
            <rFont val="Tahoma"/>
            <family val="2"/>
          </rPr>
          <t xml:space="preserve">Four power sockets are sufficient for each PC. These should be hard wired (actual sockets) - not extension blocks.
</t>
        </r>
      </text>
    </comment>
    <comment ref="N10" authorId="0" shapeId="0">
      <text>
        <r>
          <rPr>
            <b/>
            <sz val="8"/>
            <color indexed="81"/>
            <rFont val="Tahoma"/>
            <family val="2"/>
          </rPr>
          <t xml:space="preserve">Select 'E" to exclude from CCG funding.
</t>
        </r>
      </text>
    </comment>
    <comment ref="W10" authorId="0" shapeId="0">
      <text>
        <r>
          <rPr>
            <b/>
            <sz val="9"/>
            <color indexed="81"/>
            <rFont val="Tahoma"/>
            <family val="2"/>
          </rPr>
          <t>If in an admin room with more than one PC a printer may be shared.</t>
        </r>
      </text>
    </comment>
  </commentList>
</comments>
</file>

<file path=xl/comments3.xml><?xml version="1.0" encoding="utf-8"?>
<comments xmlns="http://schemas.openxmlformats.org/spreadsheetml/2006/main">
  <authors>
    <author>Woolley, Philip - GP IT Support Manager</author>
  </authors>
  <commentList>
    <comment ref="C4" authorId="0" shapeId="0">
      <text>
        <r>
          <rPr>
            <b/>
            <sz val="9"/>
            <color indexed="81"/>
            <rFont val="Tahoma"/>
            <family val="2"/>
          </rPr>
          <t>Please state room to be installed eg. "Clinical Room 1"</t>
        </r>
      </text>
    </comment>
    <comment ref="D4" authorId="0" shapeId="0">
      <text>
        <r>
          <rPr>
            <b/>
            <sz val="9"/>
            <color indexed="81"/>
            <rFont val="Tahoma"/>
            <family val="2"/>
          </rPr>
          <t>Select from list</t>
        </r>
      </text>
    </comment>
    <comment ref="F4" authorId="0" shapeId="0">
      <text>
        <r>
          <rPr>
            <b/>
            <sz val="8"/>
            <color indexed="81"/>
            <rFont val="Tahoma"/>
            <family val="2"/>
          </rPr>
          <t xml:space="preserve">Select 'E" to exclude from CCG funding.
</t>
        </r>
      </text>
    </comment>
    <comment ref="H4" authorId="0" shapeId="0">
      <text>
        <r>
          <rPr>
            <b/>
            <sz val="8"/>
            <color indexed="81"/>
            <rFont val="Tahoma"/>
            <family val="2"/>
          </rPr>
          <t xml:space="preserve">Select 'E" to exclude from CCG funding.
</t>
        </r>
      </text>
    </comment>
    <comment ref="J4" authorId="0" shapeId="0">
      <text>
        <r>
          <rPr>
            <b/>
            <sz val="8"/>
            <color indexed="81"/>
            <rFont val="Tahoma"/>
            <family val="2"/>
          </rPr>
          <t xml:space="preserve">Select 'E" to exclude from CCG funding.
</t>
        </r>
      </text>
    </comment>
    <comment ref="L4" authorId="0" shapeId="0">
      <text>
        <r>
          <rPr>
            <b/>
            <sz val="8"/>
            <color indexed="81"/>
            <rFont val="Tahoma"/>
            <family val="2"/>
          </rPr>
          <t xml:space="preserve">Select 'E" to exclude from CCG funding.
</t>
        </r>
      </text>
    </comment>
    <comment ref="N4" authorId="0" shapeId="0">
      <text>
        <r>
          <rPr>
            <b/>
            <sz val="8"/>
            <color indexed="81"/>
            <rFont val="Tahoma"/>
            <family val="2"/>
          </rPr>
          <t xml:space="preserve">Select 'E" to exclude from CCG funding.
</t>
        </r>
      </text>
    </comment>
    <comment ref="O4" authorId="0" shapeId="0">
      <text>
        <r>
          <rPr>
            <b/>
            <sz val="9"/>
            <color indexed="81"/>
            <rFont val="Tahoma"/>
            <family val="2"/>
          </rPr>
          <t>Check number of devices on network and available IP addresses.</t>
        </r>
      </text>
    </comment>
    <comment ref="P4" authorId="0" shapeId="0">
      <text>
        <r>
          <rPr>
            <b/>
            <sz val="8"/>
            <color indexed="81"/>
            <rFont val="Tahoma"/>
            <family val="2"/>
          </rPr>
          <t xml:space="preserve">Select 'E" to exclude from CCG funding.
</t>
        </r>
      </text>
    </comment>
    <comment ref="Q4" authorId="0" shapeId="0">
      <text>
        <r>
          <rPr>
            <b/>
            <sz val="9"/>
            <color indexed="81"/>
            <rFont val="Tahoma"/>
            <family val="2"/>
          </rPr>
          <t>Check number of devices on network and available IP addresses.</t>
        </r>
      </text>
    </comment>
    <comment ref="R4" authorId="0" shapeId="0">
      <text>
        <r>
          <rPr>
            <b/>
            <sz val="8"/>
            <color indexed="81"/>
            <rFont val="Tahoma"/>
            <family val="2"/>
          </rPr>
          <t xml:space="preserve">Select 'E" to exclude from CCG funding.
</t>
        </r>
      </text>
    </comment>
    <comment ref="S4" authorId="0" shapeId="0">
      <text>
        <r>
          <rPr>
            <b/>
            <sz val="9"/>
            <color indexed="81"/>
            <rFont val="Tahoma"/>
            <family val="2"/>
          </rPr>
          <t xml:space="preserve">Four power sockets are sufficient for each PC. These should be hard wired (actual sockets) - not extension blocks.
</t>
        </r>
      </text>
    </comment>
    <comment ref="T4" authorId="0" shapeId="0">
      <text>
        <r>
          <rPr>
            <b/>
            <sz val="8"/>
            <color indexed="81"/>
            <rFont val="Tahoma"/>
            <family val="2"/>
          </rPr>
          <t xml:space="preserve">Select 'E" to exclude from CCG funding.
</t>
        </r>
      </text>
    </comment>
    <comment ref="AO4" authorId="0" shapeId="0">
      <text>
        <r>
          <rPr>
            <b/>
            <sz val="9"/>
            <color indexed="81"/>
            <rFont val="Tahoma"/>
            <family val="2"/>
          </rPr>
          <t>If in an admin room with more than one PC a printer may be shared.</t>
        </r>
      </text>
    </comment>
    <comment ref="C9" authorId="0" shapeId="0">
      <text>
        <r>
          <rPr>
            <b/>
            <sz val="9"/>
            <color indexed="81"/>
            <rFont val="Tahoma"/>
            <family val="2"/>
          </rPr>
          <t>Please state room to be installed eg. "Clinical Room 1"</t>
        </r>
      </text>
    </comment>
    <comment ref="D9" authorId="0" shapeId="0">
      <text>
        <r>
          <rPr>
            <b/>
            <sz val="9"/>
            <color indexed="81"/>
            <rFont val="Tahoma"/>
            <family val="2"/>
          </rPr>
          <t>Select from list</t>
        </r>
      </text>
    </comment>
    <comment ref="F9" authorId="0" shapeId="0">
      <text>
        <r>
          <rPr>
            <b/>
            <sz val="8"/>
            <color indexed="81"/>
            <rFont val="Tahoma"/>
            <family val="2"/>
          </rPr>
          <t xml:space="preserve">Select 'E" to exclude from CCG funding.
</t>
        </r>
      </text>
    </comment>
    <comment ref="S9" authorId="0" shapeId="0">
      <text>
        <r>
          <rPr>
            <b/>
            <sz val="9"/>
            <color indexed="81"/>
            <rFont val="Tahoma"/>
            <family val="2"/>
          </rPr>
          <t xml:space="preserve">Four power sockets are sufficient for each PC. These should be hard wired (actual sockets) - not extension blocks.
</t>
        </r>
      </text>
    </comment>
    <comment ref="T9" authorId="0" shapeId="0">
      <text>
        <r>
          <rPr>
            <b/>
            <sz val="8"/>
            <color indexed="81"/>
            <rFont val="Tahoma"/>
            <family val="2"/>
          </rPr>
          <t xml:space="preserve">Select 'E" to exclude from CCG funding.
</t>
        </r>
      </text>
    </comment>
    <comment ref="AO9" authorId="0" shapeId="0">
      <text>
        <r>
          <rPr>
            <b/>
            <sz val="9"/>
            <color indexed="81"/>
            <rFont val="Tahoma"/>
            <family val="2"/>
          </rPr>
          <t>If in an admin room with more than one PC a printer may be shared.</t>
        </r>
      </text>
    </comment>
  </commentList>
</comments>
</file>

<file path=xl/sharedStrings.xml><?xml version="1.0" encoding="utf-8"?>
<sst xmlns="http://schemas.openxmlformats.org/spreadsheetml/2006/main" count="488" uniqueCount="182">
  <si>
    <t>Location</t>
  </si>
  <si>
    <t>PC</t>
  </si>
  <si>
    <t>Printer</t>
  </si>
  <si>
    <t>Scanner</t>
  </si>
  <si>
    <t>Screen</t>
  </si>
  <si>
    <t>PC Base</t>
  </si>
  <si>
    <t>TFT Screen</t>
  </si>
  <si>
    <t>PC Cost</t>
  </si>
  <si>
    <t>Screen Cost</t>
  </si>
  <si>
    <t>Prinjter Cost</t>
  </si>
  <si>
    <t>Scanner Cost</t>
  </si>
  <si>
    <t>Data Cost</t>
  </si>
  <si>
    <t>Net Cost</t>
  </si>
  <si>
    <t>VAT</t>
  </si>
  <si>
    <t>VAT Rate</t>
  </si>
  <si>
    <t>Gross</t>
  </si>
  <si>
    <t>Dual Data Point</t>
  </si>
  <si>
    <t>Power Sockets</t>
  </si>
  <si>
    <t>To calculate costs please end the number '1' in the relevant column</t>
  </si>
  <si>
    <t>Total Net</t>
  </si>
  <si>
    <t>Total Gross</t>
  </si>
  <si>
    <t>Dept/Area</t>
  </si>
  <si>
    <t>Power Cost</t>
  </si>
  <si>
    <t>The costs below are based upon estimations and will be amended to reflect actual costs after quotes have been received.</t>
  </si>
  <si>
    <t>DataPoint / Cabling</t>
  </si>
  <si>
    <t>Network Printer with 2nd Tray</t>
  </si>
  <si>
    <t>Power Installation per 4 sockets</t>
  </si>
  <si>
    <t>Reason for request</t>
  </si>
  <si>
    <t>Example below:</t>
  </si>
  <si>
    <t>New clinical room for GP starting on 20th September.</t>
  </si>
  <si>
    <t>Clinical</t>
  </si>
  <si>
    <t>2nd Floor</t>
  </si>
  <si>
    <t>Requested Installation Date</t>
  </si>
  <si>
    <t>Admin</t>
  </si>
  <si>
    <t>Ground floor back reception</t>
  </si>
  <si>
    <t>New scanning clerk starting in 18th January.</t>
  </si>
  <si>
    <t>No.</t>
  </si>
  <si>
    <t>Name of Practice</t>
  </si>
  <si>
    <t>Address:</t>
  </si>
  <si>
    <t>Person making application:</t>
  </si>
  <si>
    <t>Date of application:</t>
  </si>
  <si>
    <t>Allow a minimum of four weeks notice to permit site visit checks and ordering of equipment. Although no guarantees can be provided if health &amp; safety, building regulations or IG requirements have not been met.</t>
  </si>
  <si>
    <t>CCG Approved</t>
  </si>
  <si>
    <t>Practice Cost</t>
  </si>
  <si>
    <t>CCG cost</t>
  </si>
  <si>
    <t>GP cost</t>
  </si>
  <si>
    <t>GP Cost</t>
  </si>
  <si>
    <t>E</t>
  </si>
  <si>
    <t>Scanner VAT</t>
  </si>
  <si>
    <t>Scanner Total</t>
  </si>
  <si>
    <t>Data VAT</t>
  </si>
  <si>
    <t>Data Total</t>
  </si>
  <si>
    <t>Power VAT</t>
  </si>
  <si>
    <t>Power Total</t>
  </si>
  <si>
    <t>Screen £</t>
  </si>
  <si>
    <t>Printer £</t>
  </si>
  <si>
    <t>Scanner £</t>
  </si>
  <si>
    <t>Data £</t>
  </si>
  <si>
    <t>Power £</t>
  </si>
  <si>
    <t>Practice Scanner £</t>
  </si>
  <si>
    <t>Practice Data £</t>
  </si>
  <si>
    <t>Practice Power £</t>
  </si>
  <si>
    <t>Exclusions</t>
  </si>
  <si>
    <t>Select Funding Status</t>
  </si>
  <si>
    <t>Exl</t>
  </si>
  <si>
    <t>Please complete all sections below. The costs will be added on the right although not all costs will necessarily be covered by your CCG. Some costs, such as data cabling &amp; power may be 'Excluded' from funding.</t>
  </si>
  <si>
    <t>Please complete all sections as shown in this example with the exception of the 'Exl' boxes, which your CCG may apply to 'Exclude' and item from funding.</t>
  </si>
  <si>
    <t>FOR_CCG_USE</t>
  </si>
  <si>
    <t>FOR CCG USE ONLY</t>
  </si>
  <si>
    <t>Total</t>
  </si>
  <si>
    <t>FOR CSU USE</t>
  </si>
  <si>
    <t>Quote Request Date</t>
  </si>
  <si>
    <t>Supplier</t>
  </si>
  <si>
    <t>Date Ordered</t>
  </si>
  <si>
    <t>Order Ref Number</t>
  </si>
  <si>
    <t>Estimated Delivery Date</t>
  </si>
  <si>
    <t>Actual Delivery Date</t>
  </si>
  <si>
    <t>Install Date</t>
  </si>
  <si>
    <t>Installer</t>
  </si>
  <si>
    <t>Installation Confirmed Date</t>
  </si>
  <si>
    <t>Quote Ref.</t>
  </si>
  <si>
    <t>Quote Received Date</t>
  </si>
  <si>
    <t>Contact number:</t>
  </si>
  <si>
    <t>Email address</t>
  </si>
  <si>
    <t>Additional PC Screen</t>
  </si>
  <si>
    <t>Patient Calling System</t>
  </si>
  <si>
    <t>Patient Check-in</t>
  </si>
  <si>
    <t>Patient Caller Screen</t>
  </si>
  <si>
    <t>Additional Monitor</t>
  </si>
  <si>
    <t>Patient Caller Screen £</t>
  </si>
  <si>
    <t>Patient Check-in £</t>
  </si>
  <si>
    <t>Additional Monitor £</t>
  </si>
  <si>
    <t>Patient Caller VAT</t>
  </si>
  <si>
    <t>Patient Caller Total</t>
  </si>
  <si>
    <t>Practice Patient Caller</t>
  </si>
  <si>
    <t>Patient Check-In Vat</t>
  </si>
  <si>
    <t>Patient Check-In Total</t>
  </si>
  <si>
    <t>Practice Patient Check-In</t>
  </si>
  <si>
    <t>Additional Monitor VAT</t>
  </si>
  <si>
    <t>Additional Monitor Total</t>
  </si>
  <si>
    <t>Practice Additional Monitor</t>
  </si>
  <si>
    <t>Additional monitor for dual screen set-up</t>
  </si>
  <si>
    <t>Practice Manager</t>
  </si>
  <si>
    <t>Reception</t>
  </si>
  <si>
    <t>Patient Calling Screen for front reception.</t>
  </si>
  <si>
    <t>CCG Costs:</t>
  </si>
  <si>
    <t>Practice Costs:</t>
  </si>
  <si>
    <t>For completion by GP IT: Items entered here relate to additional IT equipment which may be required as part of an upgrade.</t>
  </si>
  <si>
    <t>24 Port Switch</t>
  </si>
  <si>
    <t>48 Port Switch</t>
  </si>
  <si>
    <t>Server</t>
  </si>
  <si>
    <t>24 Port £</t>
  </si>
  <si>
    <t>24 Port VAT</t>
  </si>
  <si>
    <t>24 Port Total</t>
  </si>
  <si>
    <t>Practice 24 Port</t>
  </si>
  <si>
    <t>48 Port £</t>
  </si>
  <si>
    <t>48 Port VAT</t>
  </si>
  <si>
    <t>48 Port Total</t>
  </si>
  <si>
    <t>Practice 48 Port £</t>
  </si>
  <si>
    <t>Server £</t>
  </si>
  <si>
    <t>Server VAT</t>
  </si>
  <si>
    <t>Server Total</t>
  </si>
  <si>
    <t>Practice Server</t>
  </si>
  <si>
    <t>Calculation from 'Other Equipment':</t>
  </si>
  <si>
    <t>Calculation from 'Additional Requirements':</t>
  </si>
  <si>
    <t>Calculation from 'Desktop':</t>
  </si>
  <si>
    <t>Estimated Practice Cost:</t>
  </si>
  <si>
    <t>Estimated CCG Cost:</t>
  </si>
  <si>
    <t>CCG Cost</t>
  </si>
  <si>
    <t>Main to Branch VPN Set-up</t>
  </si>
  <si>
    <t>M-Branch Annual Rental</t>
  </si>
  <si>
    <t>Rental Exclusions</t>
  </si>
  <si>
    <t>CCG Annual Charge</t>
  </si>
  <si>
    <t>GP Annual Charge</t>
  </si>
  <si>
    <t>Other Equipment</t>
  </si>
  <si>
    <t>The Desktop</t>
  </si>
  <si>
    <t>Additional Requirements</t>
  </si>
  <si>
    <t>Annual Charge:</t>
  </si>
  <si>
    <t>1st Floor Comms Room</t>
  </si>
  <si>
    <t>Annual Charge</t>
  </si>
  <si>
    <t>Broadband Connection</t>
  </si>
  <si>
    <t>Annual Rental</t>
  </si>
  <si>
    <t>Main to Branch Link</t>
  </si>
  <si>
    <t>Branch Annual Rental</t>
  </si>
  <si>
    <t>Broadband £</t>
  </si>
  <si>
    <t>Broadband VAT</t>
  </si>
  <si>
    <t>Broadband Total</t>
  </si>
  <si>
    <t>Practice Broadband</t>
  </si>
  <si>
    <t>Broadband Rental £</t>
  </si>
  <si>
    <t>Broadband Rental VAT</t>
  </si>
  <si>
    <t>Broadband Rental Total</t>
  </si>
  <si>
    <t xml:space="preserve">Practice Broadband Rental </t>
  </si>
  <si>
    <t>Link £</t>
  </si>
  <si>
    <t>Link VAT</t>
  </si>
  <si>
    <t>Link Total</t>
  </si>
  <si>
    <t>Practice Link</t>
  </si>
  <si>
    <t>Link Rental £</t>
  </si>
  <si>
    <t>Link Rental VAT</t>
  </si>
  <si>
    <t>Link Rental Total</t>
  </si>
  <si>
    <t>Practice Link Rental</t>
  </si>
  <si>
    <t>Orders for a Broaband Connection take up to 60 days from order.</t>
  </si>
  <si>
    <t>Orders for a Broadband Connection take up to 60 days from order.</t>
  </si>
  <si>
    <t>This is a new practice and requires a NHS Broadband connection.</t>
  </si>
  <si>
    <t>Estimated Cost</t>
  </si>
  <si>
    <t>40 Port Switch</t>
  </si>
  <si>
    <t>?</t>
  </si>
  <si>
    <t>ü</t>
  </si>
  <si>
    <t>CSU FLAG</t>
  </si>
  <si>
    <t>Progress Chart</t>
  </si>
  <si>
    <t>Enginering Check</t>
  </si>
  <si>
    <t>CCG Approval Date</t>
  </si>
  <si>
    <t>GP Practice IT Check List for requests of IT equipment / Building  or Re-development</t>
  </si>
  <si>
    <t>Responsible CCG</t>
  </si>
  <si>
    <t>http://www.hse.gov.uk/contact/faqs/roomspace.htm</t>
  </si>
  <si>
    <t>For Health &amp; Safery information please visit:</t>
  </si>
  <si>
    <t>Enginering Check Date</t>
  </si>
  <si>
    <t>Broadband Connection Set-up</t>
  </si>
  <si>
    <t>Broadband  (Annual Rental)</t>
  </si>
  <si>
    <t>VPN (Annual Rental)</t>
  </si>
  <si>
    <t xml:space="preserve">Working with Display equipment, please visit: </t>
  </si>
  <si>
    <t>http://www.hse.gov.uk/pubns/indg36.htm</t>
  </si>
  <si>
    <t>ADDITIONAL INFORMATION /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</si>
</sst>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809]* #,##0_-;\-[$£-809]* #,##0_-;_-[$£-809]* &quot;-&quot;??_-;_-@_-"/>
  </numFmts>
  <fonts count="31"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sz val="9"/>
      <color indexed="81"/>
      <name val="Tahoma"/>
      <family val="2"/>
    </font>
    <font>
      <b/>
      <sz val="14"/>
      <color theme="1"/>
      <name val="Calibri"/>
      <family val="2"/>
      <scheme val="minor"/>
    </font>
    <font>
      <b/>
      <sz val="11"/>
      <name val="Calibri"/>
      <family val="2"/>
      <scheme val="minor"/>
    </font>
    <font>
      <sz val="11"/>
      <name val="Calibri"/>
      <family val="2"/>
      <scheme val="minor"/>
    </font>
    <font>
      <b/>
      <sz val="11"/>
      <color theme="2" tint="-0.499984740745262"/>
      <name val="Calibri"/>
      <family val="2"/>
      <scheme val="minor"/>
    </font>
    <font>
      <sz val="11"/>
      <color theme="2" tint="-0.499984740745262"/>
      <name val="Calibri"/>
      <family val="2"/>
      <scheme val="minor"/>
    </font>
    <font>
      <sz val="14"/>
      <color theme="2" tint="-0.499984740745262"/>
      <name val="Calibri"/>
      <family val="2"/>
      <scheme val="minor"/>
    </font>
    <font>
      <b/>
      <sz val="8"/>
      <color indexed="81"/>
      <name val="Tahoma"/>
      <family val="2"/>
    </font>
    <font>
      <b/>
      <sz val="12"/>
      <color theme="2" tint="-0.499984740745262"/>
      <name val="Calibri"/>
      <family val="2"/>
      <scheme val="minor"/>
    </font>
    <font>
      <b/>
      <sz val="18"/>
      <color theme="1"/>
      <name val="Calibri"/>
      <family val="2"/>
      <scheme val="minor"/>
    </font>
    <font>
      <sz val="18"/>
      <color theme="1"/>
      <name val="Calibri"/>
      <family val="2"/>
      <scheme val="minor"/>
    </font>
    <font>
      <sz val="16"/>
      <color theme="1"/>
      <name val="Calibri"/>
      <family val="2"/>
      <scheme val="minor"/>
    </font>
    <font>
      <b/>
      <sz val="16"/>
      <color theme="1"/>
      <name val="Calibri"/>
      <family val="2"/>
      <scheme val="minor"/>
    </font>
    <font>
      <b/>
      <sz val="14"/>
      <color theme="0"/>
      <name val="Calibri"/>
      <family val="2"/>
      <scheme val="minor"/>
    </font>
    <font>
      <b/>
      <sz val="18"/>
      <color theme="0"/>
      <name val="Calibri"/>
      <family val="2"/>
      <scheme val="minor"/>
    </font>
    <font>
      <u/>
      <sz val="11"/>
      <color theme="10"/>
      <name val="Calibri"/>
      <family val="2"/>
      <scheme val="minor"/>
    </font>
    <font>
      <sz val="11"/>
      <color theme="0"/>
      <name val="Calibri"/>
      <family val="2"/>
      <scheme val="minor"/>
    </font>
    <font>
      <sz val="16"/>
      <color theme="8" tint="-0.499984740745262"/>
      <name val="Calibri"/>
      <family val="2"/>
      <scheme val="minor"/>
    </font>
    <font>
      <sz val="20"/>
      <color theme="0"/>
      <name val="Wingdings"/>
      <charset val="2"/>
    </font>
    <font>
      <b/>
      <sz val="12"/>
      <color theme="0"/>
      <name val="Calibri"/>
      <family val="2"/>
      <scheme val="minor"/>
    </font>
    <font>
      <b/>
      <sz val="16"/>
      <color theme="0"/>
      <name val="Calibri"/>
      <family val="2"/>
      <scheme val="minor"/>
    </font>
    <font>
      <sz val="10"/>
      <color theme="1"/>
      <name val="Calibri"/>
      <family val="2"/>
      <scheme val="minor"/>
    </font>
    <font>
      <sz val="16"/>
      <color theme="0"/>
      <name val="Calibri"/>
      <family val="2"/>
      <scheme val="minor"/>
    </font>
    <font>
      <u/>
      <sz val="18"/>
      <color theme="10"/>
      <name val="Calibri"/>
      <family val="2"/>
      <scheme val="minor"/>
    </font>
    <font>
      <b/>
      <sz val="11"/>
      <color theme="0"/>
      <name val="Calibri"/>
      <family val="2"/>
      <scheme val="minor"/>
    </font>
    <font>
      <sz val="14"/>
      <color theme="1"/>
      <name val="Calibri"/>
      <family val="2"/>
      <scheme val="minor"/>
    </font>
    <font>
      <sz val="14"/>
      <name val="Calibri"/>
      <family val="2"/>
      <scheme val="minor"/>
    </font>
  </fonts>
  <fills count="20">
    <fill>
      <patternFill patternType="none"/>
    </fill>
    <fill>
      <patternFill patternType="gray125"/>
    </fill>
    <fill>
      <patternFill patternType="solid">
        <fgColor rgb="FFFFEB9C"/>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8" tint="-0.49998474074526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1" tint="4.9989318521683403E-2"/>
      </left>
      <right style="thin">
        <color theme="1" tint="4.9989318521683403E-2"/>
      </right>
      <top/>
      <bottom style="thin">
        <color theme="1" tint="4.9989318521683403E-2"/>
      </bottom>
      <diagonal/>
    </border>
    <border>
      <left style="medium">
        <color indexed="64"/>
      </left>
      <right style="thin">
        <color theme="1" tint="4.9989318521683403E-2"/>
      </right>
      <top style="thin">
        <color theme="1" tint="4.9989318521683403E-2"/>
      </top>
      <bottom style="medium">
        <color indexed="64"/>
      </bottom>
      <diagonal/>
    </border>
    <border>
      <left style="thin">
        <color theme="1" tint="4.9989318521683403E-2"/>
      </left>
      <right style="thin">
        <color theme="1" tint="4.9989318521683403E-2"/>
      </right>
      <top style="thin">
        <color theme="1" tint="4.9989318521683403E-2"/>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right/>
      <top/>
      <bottom style="thin">
        <color theme="1" tint="4.9989318521683403E-2"/>
      </bottom>
      <diagonal/>
    </border>
    <border>
      <left style="medium">
        <color indexed="64"/>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left style="medium">
        <color indexed="64"/>
      </left>
      <right style="thin">
        <color theme="1" tint="4.9989318521683403E-2"/>
      </right>
      <top/>
      <bottom style="thin">
        <color theme="1" tint="4.9989318521683403E-2"/>
      </bottom>
      <diagonal/>
    </border>
    <border>
      <left style="thin">
        <color indexed="64"/>
      </left>
      <right style="thin">
        <color indexed="64"/>
      </right>
      <top/>
      <bottom style="medium">
        <color indexed="64"/>
      </bottom>
      <diagonal/>
    </border>
    <border>
      <left style="thin">
        <color theme="2" tint="-0.499984740745262"/>
      </left>
      <right/>
      <top style="thin">
        <color theme="2" tint="-0.499984740745262"/>
      </top>
      <bottom style="thin">
        <color theme="2" tint="-0.499984740745262"/>
      </bottom>
      <diagonal/>
    </border>
    <border>
      <left style="thin">
        <color theme="1" tint="4.9989318521683403E-2"/>
      </left>
      <right style="thin">
        <color theme="1" tint="4.9989318521683403E-2"/>
      </right>
      <top style="thin">
        <color theme="1" tint="4.9989318521683403E-2"/>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1" tint="4.9989318521683403E-2"/>
      </left>
      <right style="thin">
        <color theme="1" tint="4.9989318521683403E-2"/>
      </right>
      <top/>
      <bottom style="medium">
        <color indexed="64"/>
      </bottom>
      <diagonal/>
    </border>
    <border>
      <left style="thin">
        <color theme="1" tint="4.9989318521683403E-2"/>
      </left>
      <right style="medium">
        <color indexed="64"/>
      </right>
      <top style="thin">
        <color theme="1" tint="4.9989318521683403E-2"/>
      </top>
      <bottom style="medium">
        <color indexed="64"/>
      </bottom>
      <diagonal/>
    </border>
    <border>
      <left style="medium">
        <color indexed="64"/>
      </left>
      <right style="thin">
        <color theme="2" tint="-0.499984740745262"/>
      </right>
      <top style="thin">
        <color theme="2" tint="-0.499984740745262"/>
      </top>
      <bottom style="medium">
        <color indexed="64"/>
      </bottom>
      <diagonal/>
    </border>
    <border>
      <left style="thin">
        <color theme="2" tint="-0.499984740745262"/>
      </left>
      <right style="thin">
        <color theme="2" tint="-0.499984740745262"/>
      </right>
      <top style="thin">
        <color theme="2" tint="-0.499984740745262"/>
      </top>
      <bottom style="medium">
        <color indexed="64"/>
      </bottom>
      <diagonal/>
    </border>
    <border>
      <left style="thin">
        <color theme="2" tint="-0.499984740745262"/>
      </left>
      <right style="medium">
        <color indexed="64"/>
      </right>
      <top style="thin">
        <color theme="2" tint="-0.499984740745262"/>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theme="1" tint="4.9989318521683403E-2"/>
      </right>
      <top style="medium">
        <color indexed="64"/>
      </top>
      <bottom style="thin">
        <color theme="1" tint="4.9989318521683403E-2"/>
      </bottom>
      <diagonal/>
    </border>
    <border>
      <left style="thin">
        <color theme="1" tint="4.9989318521683403E-2"/>
      </left>
      <right style="thin">
        <color theme="1" tint="4.9989318521683403E-2"/>
      </right>
      <top style="medium">
        <color indexed="64"/>
      </top>
      <bottom style="thin">
        <color theme="1" tint="4.9989318521683403E-2"/>
      </bottom>
      <diagonal/>
    </border>
    <border>
      <left/>
      <right style="thin">
        <color indexed="64"/>
      </right>
      <top style="medium">
        <color indexed="64"/>
      </top>
      <bottom style="thin">
        <color indexed="64"/>
      </bottom>
      <diagonal/>
    </border>
    <border>
      <left style="thin">
        <color theme="1" tint="4.9989318521683403E-2"/>
      </left>
      <right/>
      <top style="thin">
        <color theme="1" tint="4.9989318521683403E-2"/>
      </top>
      <bottom style="medium">
        <color indexed="64"/>
      </bottom>
      <diagonal/>
    </border>
    <border>
      <left/>
      <right style="thin">
        <color theme="1" tint="4.9989318521683403E-2"/>
      </right>
      <top style="thin">
        <color theme="1" tint="4.9989318521683403E-2"/>
      </top>
      <bottom style="medium">
        <color indexed="64"/>
      </bottom>
      <diagonal/>
    </border>
    <border>
      <left style="thin">
        <color theme="1" tint="4.9989318521683403E-2"/>
      </left>
      <right/>
      <top/>
      <bottom style="thin">
        <color theme="1" tint="4.9989318521683403E-2"/>
      </bottom>
      <diagonal/>
    </border>
    <border>
      <left style="thin">
        <color indexed="64"/>
      </left>
      <right/>
      <top/>
      <bottom style="thin">
        <color indexed="64"/>
      </bottom>
      <diagonal/>
    </border>
    <border>
      <left/>
      <right style="thin">
        <color theme="1" tint="4.9989318521683403E-2"/>
      </right>
      <top/>
      <bottom style="thin">
        <color theme="1" tint="4.9989318521683403E-2"/>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19" fillId="0" borderId="0" applyNumberFormat="0" applyFill="0" applyBorder="0" applyAlignment="0" applyProtection="0"/>
  </cellStyleXfs>
  <cellXfs count="313">
    <xf numFmtId="0" fontId="0" fillId="0" borderId="0" xfId="0"/>
    <xf numFmtId="0" fontId="0" fillId="0" borderId="18" xfId="0" applyBorder="1" applyAlignment="1" applyProtection="1">
      <alignment horizontal="center"/>
      <protection locked="0"/>
    </xf>
    <xf numFmtId="0" fontId="0" fillId="0" borderId="18" xfId="0" applyBorder="1" applyProtection="1">
      <protection locked="0"/>
    </xf>
    <xf numFmtId="0" fontId="0" fillId="0" borderId="9" xfId="0" applyBorder="1" applyProtection="1">
      <protection locked="0"/>
    </xf>
    <xf numFmtId="15" fontId="0" fillId="0" borderId="17" xfId="0" applyNumberFormat="1" applyBorder="1" applyProtection="1">
      <protection locked="0"/>
    </xf>
    <xf numFmtId="0" fontId="0" fillId="0" borderId="9" xfId="0" applyBorder="1" applyAlignment="1" applyProtection="1">
      <alignment horizontal="center"/>
      <protection locked="0"/>
    </xf>
    <xf numFmtId="0" fontId="0" fillId="0" borderId="1" xfId="0" applyBorder="1" applyProtection="1">
      <protection locked="0"/>
    </xf>
    <xf numFmtId="15" fontId="0" fillId="0" borderId="5" xfId="0" applyNumberFormat="1" applyBorder="1" applyProtection="1">
      <protection locked="0"/>
    </xf>
    <xf numFmtId="0" fontId="0" fillId="0" borderId="1" xfId="0" applyBorder="1" applyAlignment="1" applyProtection="1">
      <alignment horizontal="center"/>
      <protection locked="0"/>
    </xf>
    <xf numFmtId="0" fontId="0" fillId="0" borderId="7" xfId="0" applyBorder="1" applyProtection="1">
      <protection locked="0"/>
    </xf>
    <xf numFmtId="0" fontId="0" fillId="0" borderId="7" xfId="0" applyBorder="1" applyAlignment="1" applyProtection="1">
      <alignment horizontal="center"/>
      <protection locked="0"/>
    </xf>
    <xf numFmtId="15" fontId="0" fillId="0" borderId="8" xfId="0" applyNumberFormat="1" applyBorder="1" applyProtection="1">
      <protection locked="0"/>
    </xf>
    <xf numFmtId="0" fontId="8" fillId="3" borderId="10" xfId="0" applyFont="1" applyFill="1" applyBorder="1" applyAlignment="1" applyProtection="1">
      <alignment horizontal="center"/>
    </xf>
    <xf numFmtId="0" fontId="0" fillId="3" borderId="11" xfId="0" applyFill="1" applyBorder="1" applyProtection="1"/>
    <xf numFmtId="0" fontId="8" fillId="3" borderId="11" xfId="0" applyFont="1" applyFill="1" applyBorder="1" applyAlignment="1" applyProtection="1">
      <alignment horizontal="center"/>
    </xf>
    <xf numFmtId="0" fontId="8" fillId="3" borderId="12" xfId="0" applyFont="1" applyFill="1" applyBorder="1" applyAlignment="1" applyProtection="1">
      <alignment horizontal="center" vertical="center" wrapText="1"/>
    </xf>
    <xf numFmtId="0" fontId="0" fillId="0" borderId="0" xfId="0" applyProtection="1"/>
    <xf numFmtId="0" fontId="8" fillId="3" borderId="13" xfId="0" applyFont="1" applyFill="1" applyBorder="1" applyAlignment="1" applyProtection="1">
      <alignment horizontal="center"/>
    </xf>
    <xf numFmtId="0" fontId="0" fillId="3" borderId="0" xfId="0" applyFill="1" applyBorder="1" applyProtection="1"/>
    <xf numFmtId="43" fontId="9" fillId="3" borderId="0" xfId="0" applyNumberFormat="1" applyFont="1" applyFill="1" applyBorder="1" applyProtection="1"/>
    <xf numFmtId="0" fontId="3" fillId="3" borderId="0" xfId="0" applyFont="1" applyFill="1" applyBorder="1" applyAlignment="1" applyProtection="1">
      <alignment horizontal="center"/>
    </xf>
    <xf numFmtId="0" fontId="3" fillId="3" borderId="14" xfId="0" applyFont="1" applyFill="1" applyBorder="1" applyAlignment="1" applyProtection="1">
      <alignment horizontal="center" vertical="center" wrapText="1"/>
    </xf>
    <xf numFmtId="43" fontId="2" fillId="2" borderId="13" xfId="2" applyNumberFormat="1" applyBorder="1" applyProtection="1"/>
    <xf numFmtId="43" fontId="2" fillId="2" borderId="0" xfId="2" applyNumberFormat="1" applyBorder="1" applyProtection="1"/>
    <xf numFmtId="43" fontId="2" fillId="2" borderId="14" xfId="2" applyNumberFormat="1" applyBorder="1" applyProtection="1"/>
    <xf numFmtId="0" fontId="8" fillId="8" borderId="23" xfId="0" applyFont="1" applyFill="1" applyBorder="1" applyAlignment="1" applyProtection="1">
      <alignment horizontal="center" vertical="center" wrapText="1"/>
    </xf>
    <xf numFmtId="0" fontId="8" fillId="8" borderId="23" xfId="0" applyFont="1" applyFill="1" applyBorder="1" applyAlignment="1" applyProtection="1">
      <alignment horizontal="center"/>
    </xf>
    <xf numFmtId="0" fontId="9" fillId="0" borderId="23" xfId="0" applyFont="1" applyBorder="1" applyProtection="1"/>
    <xf numFmtId="0" fontId="9" fillId="0" borderId="23" xfId="0" applyFont="1" applyBorder="1" applyAlignment="1" applyProtection="1">
      <alignment horizontal="center"/>
    </xf>
    <xf numFmtId="43" fontId="9" fillId="0" borderId="23" xfId="1" applyFont="1" applyBorder="1" applyProtection="1"/>
    <xf numFmtId="43" fontId="9" fillId="0" borderId="23" xfId="0" applyNumberFormat="1" applyFont="1" applyBorder="1" applyProtection="1"/>
    <xf numFmtId="0" fontId="8" fillId="5" borderId="13" xfId="0" applyFont="1" applyFill="1" applyBorder="1" applyAlignment="1" applyProtection="1">
      <alignment horizontal="center"/>
    </xf>
    <xf numFmtId="0" fontId="0" fillId="5" borderId="0" xfId="0" applyFill="1" applyBorder="1" applyProtection="1"/>
    <xf numFmtId="0" fontId="3" fillId="5" borderId="0" xfId="0" applyFont="1" applyFill="1" applyBorder="1" applyAlignment="1" applyProtection="1">
      <alignment horizontal="center"/>
    </xf>
    <xf numFmtId="0" fontId="3" fillId="5" borderId="14" xfId="0" applyFont="1" applyFill="1" applyBorder="1" applyAlignment="1" applyProtection="1">
      <alignment horizontal="center" vertical="center" wrapText="1"/>
    </xf>
    <xf numFmtId="43" fontId="0" fillId="5" borderId="0" xfId="0" applyNumberFormat="1" applyFill="1" applyBorder="1" applyProtection="1"/>
    <xf numFmtId="43" fontId="2" fillId="7" borderId="13" xfId="2" applyNumberFormat="1" applyFill="1" applyBorder="1" applyProtection="1"/>
    <xf numFmtId="43" fontId="2" fillId="7" borderId="0" xfId="2" applyNumberFormat="1" applyFill="1" applyBorder="1" applyProtection="1"/>
    <xf numFmtId="43" fontId="2" fillId="7" borderId="14" xfId="2" applyNumberFormat="1" applyFill="1" applyBorder="1" applyProtection="1"/>
    <xf numFmtId="0" fontId="6" fillId="7" borderId="19" xfId="0" applyFont="1" applyFill="1" applyBorder="1" applyAlignment="1" applyProtection="1">
      <alignment horizontal="center" vertical="center" wrapText="1"/>
    </xf>
    <xf numFmtId="0" fontId="6" fillId="7" borderId="20" xfId="0" applyFont="1" applyFill="1" applyBorder="1" applyAlignment="1" applyProtection="1">
      <alignment horizontal="center" vertical="center" wrapText="1"/>
    </xf>
    <xf numFmtId="0" fontId="7" fillId="7" borderId="0" xfId="0" applyFont="1" applyFill="1" applyBorder="1" applyAlignment="1" applyProtection="1">
      <alignment wrapText="1"/>
    </xf>
    <xf numFmtId="43" fontId="0" fillId="0" borderId="1" xfId="1" applyFont="1" applyBorder="1" applyProtection="1"/>
    <xf numFmtId="43" fontId="0" fillId="0" borderId="1" xfId="0" applyNumberFormat="1" applyBorder="1" applyProtection="1"/>
    <xf numFmtId="0" fontId="0" fillId="9" borderId="0" xfId="0" applyFill="1" applyProtection="1"/>
    <xf numFmtId="0" fontId="8" fillId="8" borderId="26" xfId="0" applyFont="1" applyFill="1" applyBorder="1" applyAlignment="1" applyProtection="1">
      <alignment horizontal="center" vertical="center" wrapText="1"/>
    </xf>
    <xf numFmtId="0" fontId="9" fillId="0" borderId="26" xfId="0" applyFont="1" applyBorder="1" applyAlignment="1" applyProtection="1">
      <alignment horizontal="center"/>
    </xf>
    <xf numFmtId="15" fontId="9" fillId="0" borderId="27" xfId="0" applyNumberFormat="1" applyFont="1" applyBorder="1" applyProtection="1"/>
    <xf numFmtId="43" fontId="0" fillId="0" borderId="29" xfId="0" applyNumberFormat="1" applyBorder="1" applyProtection="1"/>
    <xf numFmtId="0" fontId="3" fillId="3" borderId="0" xfId="0" applyFont="1" applyFill="1" applyBorder="1" applyAlignment="1" applyProtection="1">
      <alignment horizontal="center" vertical="center" wrapText="1"/>
    </xf>
    <xf numFmtId="0" fontId="0" fillId="8" borderId="30" xfId="0" applyFill="1" applyBorder="1" applyAlignment="1" applyProtection="1">
      <alignment horizontal="center" vertical="center" wrapText="1"/>
    </xf>
    <xf numFmtId="0" fontId="7" fillId="7" borderId="15" xfId="0" applyFont="1" applyFill="1" applyBorder="1" applyAlignment="1" applyProtection="1">
      <alignment horizontal="center" vertical="center" wrapText="1"/>
    </xf>
    <xf numFmtId="0" fontId="6" fillId="7" borderId="31" xfId="0" applyFont="1" applyFill="1" applyBorder="1" applyAlignment="1" applyProtection="1">
      <alignment horizontal="center"/>
    </xf>
    <xf numFmtId="0" fontId="6" fillId="7" borderId="31" xfId="0" applyFont="1" applyFill="1" applyBorder="1" applyAlignment="1" applyProtection="1">
      <alignment horizontal="center" wrapText="1"/>
    </xf>
    <xf numFmtId="43" fontId="0" fillId="0" borderId="32" xfId="0" applyNumberFormat="1" applyBorder="1" applyProtection="1"/>
    <xf numFmtId="43" fontId="0" fillId="0" borderId="33" xfId="0" applyNumberFormat="1" applyBorder="1" applyProtection="1"/>
    <xf numFmtId="2" fontId="0" fillId="0" borderId="0" xfId="0" applyNumberFormat="1" applyBorder="1" applyProtection="1"/>
    <xf numFmtId="0" fontId="8" fillId="3" borderId="11" xfId="0" applyFont="1" applyFill="1" applyBorder="1" applyAlignment="1" applyProtection="1">
      <alignment horizontal="center" vertical="center" wrapText="1"/>
    </xf>
    <xf numFmtId="0" fontId="8" fillId="8" borderId="27" xfId="0" applyFont="1" applyFill="1" applyBorder="1" applyAlignment="1" applyProtection="1">
      <alignment horizontal="center" vertical="center" wrapText="1"/>
    </xf>
    <xf numFmtId="43" fontId="9" fillId="0" borderId="27" xfId="0" applyNumberFormat="1" applyFont="1" applyBorder="1" applyAlignment="1" applyProtection="1">
      <alignment horizontal="left"/>
    </xf>
    <xf numFmtId="0" fontId="0" fillId="0" borderId="34" xfId="0" applyBorder="1" applyAlignment="1" applyProtection="1">
      <alignment horizontal="center"/>
      <protection locked="0"/>
    </xf>
    <xf numFmtId="2" fontId="0" fillId="0" borderId="15" xfId="0" applyNumberFormat="1" applyBorder="1" applyProtection="1"/>
    <xf numFmtId="0" fontId="6" fillId="7" borderId="35" xfId="0" applyFont="1" applyFill="1" applyBorder="1" applyAlignment="1" applyProtection="1">
      <alignment horizontal="center" vertical="center" wrapText="1"/>
    </xf>
    <xf numFmtId="0" fontId="9" fillId="0" borderId="36" xfId="0" applyFont="1" applyBorder="1" applyAlignment="1" applyProtection="1">
      <alignment horizontal="center"/>
    </xf>
    <xf numFmtId="0" fontId="9" fillId="0" borderId="37" xfId="0" applyFont="1" applyBorder="1" applyProtection="1"/>
    <xf numFmtId="0" fontId="9" fillId="0" borderId="37" xfId="0" applyFont="1" applyBorder="1" applyAlignment="1" applyProtection="1">
      <alignment horizontal="center"/>
    </xf>
    <xf numFmtId="43" fontId="9" fillId="0" borderId="37" xfId="1" applyFont="1" applyBorder="1" applyProtection="1"/>
    <xf numFmtId="43" fontId="9" fillId="0" borderId="37" xfId="0" applyNumberFormat="1" applyFont="1" applyBorder="1" applyProtection="1"/>
    <xf numFmtId="15" fontId="9" fillId="0" borderId="38" xfId="0" applyNumberFormat="1" applyFont="1" applyBorder="1" applyProtection="1"/>
    <xf numFmtId="43" fontId="9" fillId="0" borderId="38" xfId="0" applyNumberFormat="1" applyFont="1" applyBorder="1" applyAlignment="1" applyProtection="1">
      <alignment horizontal="left"/>
    </xf>
    <xf numFmtId="0" fontId="0" fillId="11" borderId="1" xfId="0" applyFill="1" applyBorder="1" applyProtection="1">
      <protection locked="0"/>
    </xf>
    <xf numFmtId="15" fontId="0" fillId="11" borderId="1" xfId="0" applyNumberFormat="1" applyFill="1" applyBorder="1" applyAlignment="1" applyProtection="1">
      <alignment horizontal="center"/>
      <protection locked="0"/>
    </xf>
    <xf numFmtId="0" fontId="0" fillId="11" borderId="1" xfId="0" applyFill="1" applyBorder="1" applyAlignment="1" applyProtection="1">
      <alignment horizontal="center"/>
      <protection locked="0"/>
    </xf>
    <xf numFmtId="0" fontId="10" fillId="3" borderId="11"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43" fontId="0" fillId="0" borderId="0" xfId="1" applyFont="1" applyBorder="1" applyProtection="1"/>
    <xf numFmtId="43" fontId="2" fillId="12" borderId="13" xfId="2" applyNumberFormat="1" applyFill="1" applyBorder="1" applyProtection="1"/>
    <xf numFmtId="43" fontId="2" fillId="12" borderId="0" xfId="2" applyNumberFormat="1" applyFill="1" applyBorder="1" applyProtection="1"/>
    <xf numFmtId="43" fontId="2" fillId="12" borderId="14" xfId="2" applyNumberFormat="1" applyFill="1" applyBorder="1" applyProtection="1"/>
    <xf numFmtId="0" fontId="8" fillId="12" borderId="26" xfId="0" applyFont="1" applyFill="1" applyBorder="1" applyAlignment="1" applyProtection="1">
      <alignment horizontal="center" vertical="center" wrapText="1"/>
    </xf>
    <xf numFmtId="0" fontId="8" fillId="12" borderId="23" xfId="0" applyFont="1" applyFill="1" applyBorder="1" applyAlignment="1" applyProtection="1">
      <alignment horizontal="center" vertical="center" wrapText="1"/>
    </xf>
    <xf numFmtId="0" fontId="0" fillId="12" borderId="30" xfId="0" applyFill="1" applyBorder="1" applyAlignment="1" applyProtection="1">
      <alignment horizontal="center" vertical="center" wrapText="1"/>
    </xf>
    <xf numFmtId="0" fontId="8" fillId="12" borderId="27" xfId="0" applyFont="1" applyFill="1" applyBorder="1" applyAlignment="1" applyProtection="1">
      <alignment horizontal="center" vertical="center" wrapText="1"/>
    </xf>
    <xf numFmtId="43" fontId="2" fillId="13" borderId="13" xfId="2" applyNumberFormat="1" applyFill="1" applyBorder="1" applyProtection="1"/>
    <xf numFmtId="43" fontId="2" fillId="13" borderId="0" xfId="2" applyNumberFormat="1" applyFill="1" applyBorder="1" applyProtection="1"/>
    <xf numFmtId="43" fontId="2" fillId="13" borderId="14" xfId="2" applyNumberFormat="1" applyFill="1" applyBorder="1" applyProtection="1"/>
    <xf numFmtId="0" fontId="7" fillId="13" borderId="0" xfId="0" applyFont="1" applyFill="1" applyBorder="1" applyAlignment="1" applyProtection="1">
      <alignment wrapText="1"/>
    </xf>
    <xf numFmtId="0" fontId="6" fillId="13" borderId="19" xfId="0" applyFont="1" applyFill="1" applyBorder="1" applyAlignment="1" applyProtection="1">
      <alignment horizontal="center" vertical="center" wrapText="1"/>
    </xf>
    <xf numFmtId="0" fontId="6" fillId="13" borderId="20" xfId="0" applyFont="1" applyFill="1" applyBorder="1" applyAlignment="1" applyProtection="1">
      <alignment horizontal="center" vertical="center" wrapText="1"/>
    </xf>
    <xf numFmtId="0" fontId="7" fillId="13" borderId="15" xfId="0" applyFont="1" applyFill="1" applyBorder="1" applyAlignment="1" applyProtection="1">
      <alignment horizontal="center" vertical="center" wrapText="1"/>
    </xf>
    <xf numFmtId="0" fontId="6" fillId="13" borderId="35" xfId="0" applyFont="1" applyFill="1" applyBorder="1" applyAlignment="1" applyProtection="1">
      <alignment horizontal="center" vertical="center" wrapText="1"/>
    </xf>
    <xf numFmtId="43" fontId="0" fillId="0" borderId="39" xfId="1" applyFont="1" applyBorder="1" applyProtection="1"/>
    <xf numFmtId="43" fontId="0" fillId="0" borderId="10" xfId="1" applyFont="1" applyBorder="1" applyProtection="1"/>
    <xf numFmtId="43" fontId="0" fillId="0" borderId="11" xfId="1" applyFont="1" applyBorder="1" applyProtection="1"/>
    <xf numFmtId="43" fontId="0" fillId="0" borderId="12" xfId="1" applyFont="1" applyBorder="1" applyProtection="1"/>
    <xf numFmtId="43" fontId="0" fillId="0" borderId="13" xfId="1" applyFont="1" applyBorder="1" applyProtection="1"/>
    <xf numFmtId="43" fontId="0" fillId="0" borderId="14" xfId="1" applyFont="1" applyBorder="1" applyProtection="1"/>
    <xf numFmtId="43" fontId="0" fillId="0" borderId="40" xfId="1" applyFont="1" applyBorder="1" applyProtection="1"/>
    <xf numFmtId="43" fontId="0" fillId="0" borderId="15" xfId="1" applyFont="1" applyBorder="1" applyProtection="1"/>
    <xf numFmtId="43" fontId="0" fillId="0" borderId="41" xfId="1" applyFont="1" applyBorder="1" applyProtection="1"/>
    <xf numFmtId="0" fontId="0" fillId="0" borderId="43" xfId="0" applyBorder="1" applyProtection="1">
      <protection locked="0"/>
    </xf>
    <xf numFmtId="0" fontId="0" fillId="0" borderId="43" xfId="0" applyBorder="1" applyAlignment="1" applyProtection="1">
      <alignment horizontal="center"/>
      <protection locked="0"/>
    </xf>
    <xf numFmtId="43" fontId="0" fillId="0" borderId="44" xfId="1" applyFont="1" applyBorder="1" applyProtection="1"/>
    <xf numFmtId="43" fontId="0" fillId="0" borderId="2" xfId="0" applyNumberFormat="1" applyBorder="1" applyProtection="1"/>
    <xf numFmtId="43" fontId="0" fillId="0" borderId="3" xfId="0" applyNumberFormat="1" applyBorder="1" applyProtection="1"/>
    <xf numFmtId="43" fontId="0" fillId="0" borderId="5" xfId="0" applyNumberFormat="1" applyBorder="1" applyProtection="1"/>
    <xf numFmtId="0" fontId="8" fillId="3" borderId="11" xfId="0" applyFont="1" applyFill="1" applyBorder="1" applyAlignment="1" applyProtection="1">
      <alignment horizontal="center" wrapText="1"/>
    </xf>
    <xf numFmtId="0" fontId="0" fillId="4" borderId="11" xfId="0" applyFill="1" applyBorder="1" applyProtection="1"/>
    <xf numFmtId="0" fontId="0" fillId="4" borderId="0" xfId="0" applyFill="1" applyBorder="1" applyProtection="1"/>
    <xf numFmtId="0" fontId="0" fillId="8" borderId="0" xfId="0" applyFill="1" applyBorder="1" applyProtection="1"/>
    <xf numFmtId="0" fontId="9" fillId="8" borderId="23" xfId="0" applyFont="1" applyFill="1" applyBorder="1" applyProtection="1"/>
    <xf numFmtId="0" fontId="9" fillId="0" borderId="18" xfId="0" applyFont="1" applyBorder="1" applyAlignment="1" applyProtection="1">
      <alignment horizontal="center"/>
    </xf>
    <xf numFmtId="0" fontId="9" fillId="6" borderId="23" xfId="0" applyFont="1" applyFill="1" applyBorder="1" applyProtection="1"/>
    <xf numFmtId="0" fontId="9" fillId="0" borderId="34" xfId="0" applyFont="1" applyBorder="1" applyAlignment="1" applyProtection="1">
      <alignment horizontal="center"/>
    </xf>
    <xf numFmtId="0" fontId="9" fillId="6" borderId="37" xfId="0" applyFont="1" applyFill="1" applyBorder="1" applyProtection="1"/>
    <xf numFmtId="0" fontId="0" fillId="7" borderId="0" xfId="0" applyFill="1" applyBorder="1" applyProtection="1"/>
    <xf numFmtId="0" fontId="3" fillId="9" borderId="0" xfId="0" applyFont="1" applyFill="1" applyProtection="1"/>
    <xf numFmtId="0" fontId="7" fillId="7" borderId="15" xfId="0" applyFont="1" applyFill="1" applyBorder="1" applyProtection="1"/>
    <xf numFmtId="0" fontId="3" fillId="10" borderId="0" xfId="0" applyFont="1" applyFill="1" applyAlignment="1" applyProtection="1">
      <alignment horizontal="center" vertical="center" wrapText="1"/>
    </xf>
    <xf numFmtId="0" fontId="0" fillId="6" borderId="0" xfId="0" applyFill="1" applyBorder="1" applyProtection="1"/>
    <xf numFmtId="0" fontId="0" fillId="6" borderId="15" xfId="0" applyFill="1" applyBorder="1" applyProtection="1"/>
    <xf numFmtId="0" fontId="0" fillId="0" borderId="42"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0" fillId="12" borderId="0" xfId="0" applyFill="1" applyBorder="1" applyProtection="1"/>
    <xf numFmtId="0" fontId="9" fillId="12" borderId="23" xfId="0" applyFont="1" applyFill="1" applyBorder="1" applyProtection="1"/>
    <xf numFmtId="0" fontId="0" fillId="13" borderId="0" xfId="0" applyFill="1" applyBorder="1" applyProtection="1"/>
    <xf numFmtId="0" fontId="7" fillId="13" borderId="15" xfId="0" applyFont="1" applyFill="1" applyBorder="1" applyProtection="1"/>
    <xf numFmtId="0" fontId="0" fillId="0" borderId="28" xfId="0" applyBorder="1" applyAlignment="1" applyProtection="1">
      <alignment horizontal="center"/>
      <protection locked="0"/>
    </xf>
    <xf numFmtId="0" fontId="6" fillId="14" borderId="19" xfId="0" applyFont="1" applyFill="1" applyBorder="1" applyAlignment="1" applyProtection="1">
      <alignment horizontal="center" vertical="center" wrapText="1"/>
    </xf>
    <xf numFmtId="0" fontId="6" fillId="14" borderId="20" xfId="0" applyFont="1" applyFill="1" applyBorder="1" applyAlignment="1" applyProtection="1">
      <alignment horizontal="center" vertical="center" wrapText="1"/>
    </xf>
    <xf numFmtId="0" fontId="7" fillId="14" borderId="15" xfId="0" applyFont="1" applyFill="1" applyBorder="1" applyProtection="1"/>
    <xf numFmtId="0" fontId="7" fillId="14" borderId="15" xfId="0" applyFont="1" applyFill="1" applyBorder="1" applyAlignment="1" applyProtection="1">
      <alignment horizontal="center" vertical="center" wrapText="1"/>
    </xf>
    <xf numFmtId="0" fontId="6" fillId="14" borderId="35" xfId="0" applyFont="1" applyFill="1" applyBorder="1" applyAlignment="1" applyProtection="1">
      <alignment horizontal="center" vertical="center" wrapText="1"/>
    </xf>
    <xf numFmtId="0" fontId="6" fillId="14" borderId="45" xfId="0" applyFont="1" applyFill="1" applyBorder="1" applyAlignment="1" applyProtection="1">
      <alignment horizontal="center" vertical="center" wrapText="1"/>
    </xf>
    <xf numFmtId="0" fontId="6" fillId="14" borderId="46" xfId="0" applyFont="1" applyFill="1" applyBorder="1" applyAlignment="1" applyProtection="1">
      <alignment horizontal="center" vertical="center" wrapText="1"/>
    </xf>
    <xf numFmtId="0" fontId="0" fillId="0" borderId="47" xfId="0" applyBorder="1" applyProtection="1">
      <protection locked="0"/>
    </xf>
    <xf numFmtId="0" fontId="0" fillId="0" borderId="48" xfId="0" applyBorder="1" applyProtection="1">
      <protection locked="0"/>
    </xf>
    <xf numFmtId="0" fontId="0" fillId="0" borderId="49" xfId="0" applyBorder="1" applyProtection="1">
      <protection locked="0"/>
    </xf>
    <xf numFmtId="0" fontId="0" fillId="0" borderId="50" xfId="0" applyBorder="1" applyProtection="1">
      <protection locked="0"/>
    </xf>
    <xf numFmtId="43" fontId="0" fillId="0" borderId="52" xfId="1" applyFont="1" applyBorder="1" applyProtection="1"/>
    <xf numFmtId="43" fontId="0" fillId="0" borderId="6" xfId="0" applyNumberFormat="1" applyBorder="1" applyProtection="1"/>
    <xf numFmtId="43" fontId="0" fillId="0" borderId="8" xfId="0" applyNumberFormat="1" applyBorder="1" applyProtection="1"/>
    <xf numFmtId="43" fontId="3" fillId="0" borderId="6" xfId="0" applyNumberFormat="1" applyFont="1" applyBorder="1" applyProtection="1"/>
    <xf numFmtId="43" fontId="3" fillId="0" borderId="8" xfId="0" applyNumberFormat="1" applyFont="1" applyBorder="1" applyProtection="1"/>
    <xf numFmtId="43" fontId="3" fillId="0" borderId="7" xfId="0" applyNumberFormat="1" applyFont="1" applyBorder="1" applyProtection="1"/>
    <xf numFmtId="43" fontId="0" fillId="0" borderId="51" xfId="1" applyFont="1" applyBorder="1" applyProtection="1"/>
    <xf numFmtId="43" fontId="0" fillId="0" borderId="53" xfId="1" applyFont="1" applyBorder="1" applyProtection="1"/>
    <xf numFmtId="0" fontId="3" fillId="5" borderId="0" xfId="0" applyFont="1" applyFill="1" applyBorder="1" applyAlignment="1" applyProtection="1">
      <alignment horizontal="center" vertical="center" wrapText="1"/>
    </xf>
    <xf numFmtId="43" fontId="0" fillId="0" borderId="54" xfId="1" applyFont="1" applyBorder="1" applyProtection="1"/>
    <xf numFmtId="0" fontId="0" fillId="14" borderId="18" xfId="0" applyFill="1" applyBorder="1" applyAlignment="1" applyProtection="1">
      <alignment horizontal="center"/>
      <protection locked="0"/>
    </xf>
    <xf numFmtId="0" fontId="0" fillId="14" borderId="47" xfId="0" applyFill="1" applyBorder="1" applyAlignment="1" applyProtection="1">
      <alignment horizontal="center"/>
      <protection locked="0"/>
    </xf>
    <xf numFmtId="0" fontId="0" fillId="0" borderId="18" xfId="0" applyBorder="1" applyProtection="1"/>
    <xf numFmtId="0" fontId="3" fillId="5" borderId="0" xfId="0" applyFont="1" applyFill="1" applyBorder="1" applyAlignment="1" applyProtection="1">
      <alignment horizontal="center" vertical="center" wrapText="1"/>
    </xf>
    <xf numFmtId="0" fontId="9" fillId="9" borderId="0" xfId="0" applyFont="1" applyFill="1" applyProtection="1"/>
    <xf numFmtId="0" fontId="8" fillId="9" borderId="0" xfId="0" applyFont="1" applyFill="1" applyProtection="1"/>
    <xf numFmtId="0" fontId="9" fillId="0" borderId="18" xfId="0" applyFont="1" applyBorder="1" applyProtection="1"/>
    <xf numFmtId="43" fontId="9" fillId="0" borderId="0" xfId="1" applyFont="1" applyBorder="1" applyProtection="1"/>
    <xf numFmtId="43" fontId="9" fillId="0" borderId="1" xfId="1" applyFont="1" applyBorder="1" applyProtection="1"/>
    <xf numFmtId="43" fontId="9" fillId="0" borderId="1" xfId="0" applyNumberFormat="1" applyFont="1" applyBorder="1" applyProtection="1"/>
    <xf numFmtId="0" fontId="9" fillId="6" borderId="0" xfId="0" applyFont="1" applyFill="1" applyBorder="1" applyProtection="1"/>
    <xf numFmtId="0" fontId="9" fillId="0" borderId="9" xfId="0" applyFont="1" applyBorder="1" applyProtection="1"/>
    <xf numFmtId="15" fontId="9" fillId="0" borderId="17" xfId="0" applyNumberFormat="1" applyFont="1" applyBorder="1" applyProtection="1"/>
    <xf numFmtId="2" fontId="9" fillId="0" borderId="0" xfId="0" applyNumberFormat="1" applyFont="1" applyBorder="1" applyProtection="1"/>
    <xf numFmtId="43" fontId="9" fillId="0" borderId="54" xfId="1" applyFont="1" applyBorder="1" applyProtection="1"/>
    <xf numFmtId="0" fontId="9" fillId="0" borderId="1" xfId="0" applyFont="1" applyBorder="1" applyProtection="1"/>
    <xf numFmtId="15" fontId="9" fillId="0" borderId="5" xfId="0" applyNumberFormat="1" applyFont="1" applyBorder="1" applyProtection="1"/>
    <xf numFmtId="43" fontId="9" fillId="0" borderId="6" xfId="0" applyNumberFormat="1" applyFont="1" applyBorder="1" applyProtection="1"/>
    <xf numFmtId="43" fontId="9" fillId="0" borderId="29" xfId="0" applyNumberFormat="1" applyFont="1" applyBorder="1" applyProtection="1"/>
    <xf numFmtId="43" fontId="9" fillId="0" borderId="33" xfId="0" applyNumberFormat="1" applyFont="1" applyBorder="1" applyProtection="1"/>
    <xf numFmtId="43" fontId="8" fillId="0" borderId="8" xfId="0" applyNumberFormat="1" applyFont="1" applyBorder="1" applyProtection="1"/>
    <xf numFmtId="43" fontId="9" fillId="17" borderId="13" xfId="2" applyNumberFormat="1" applyFont="1" applyFill="1" applyBorder="1" applyProtection="1"/>
    <xf numFmtId="0" fontId="9" fillId="17" borderId="0" xfId="0" applyFont="1" applyFill="1" applyBorder="1" applyProtection="1"/>
    <xf numFmtId="0" fontId="9" fillId="17" borderId="0" xfId="0" applyFont="1" applyFill="1" applyBorder="1" applyAlignment="1" applyProtection="1">
      <alignment wrapText="1"/>
    </xf>
    <xf numFmtId="43" fontId="9" fillId="17" borderId="0" xfId="2" applyNumberFormat="1" applyFont="1" applyFill="1" applyBorder="1" applyProtection="1"/>
    <xf numFmtId="43" fontId="9" fillId="17" borderId="14" xfId="2" applyNumberFormat="1" applyFont="1" applyFill="1" applyBorder="1" applyProtection="1"/>
    <xf numFmtId="0" fontId="8" fillId="17" borderId="19" xfId="0" applyFont="1" applyFill="1" applyBorder="1" applyAlignment="1" applyProtection="1">
      <alignment horizontal="center" vertical="center" wrapText="1"/>
    </xf>
    <xf numFmtId="0" fontId="8" fillId="17" borderId="20" xfId="0" applyFont="1" applyFill="1" applyBorder="1" applyAlignment="1" applyProtection="1">
      <alignment horizontal="center" vertical="center" wrapText="1"/>
    </xf>
    <xf numFmtId="0" fontId="9" fillId="17" borderId="15" xfId="0" applyFont="1" applyFill="1" applyBorder="1" applyProtection="1"/>
    <xf numFmtId="0" fontId="9" fillId="17" borderId="15" xfId="0" applyFont="1" applyFill="1" applyBorder="1" applyAlignment="1" applyProtection="1">
      <alignment horizontal="center" vertical="center" wrapText="1"/>
    </xf>
    <xf numFmtId="0" fontId="8" fillId="17" borderId="45" xfId="0" applyFont="1" applyFill="1" applyBorder="1" applyAlignment="1" applyProtection="1">
      <alignment horizontal="center" vertical="center" wrapText="1"/>
    </xf>
    <xf numFmtId="0" fontId="8" fillId="17" borderId="35" xfId="0" applyFont="1" applyFill="1" applyBorder="1" applyAlignment="1" applyProtection="1">
      <alignment horizontal="center" vertical="center" wrapText="1"/>
    </xf>
    <xf numFmtId="0" fontId="8" fillId="15" borderId="0" xfId="0" applyFont="1" applyFill="1" applyAlignment="1" applyProtection="1">
      <alignment horizontal="center" vertical="center" wrapText="1"/>
    </xf>
    <xf numFmtId="0" fontId="9" fillId="0" borderId="28" xfId="0" applyFont="1" applyBorder="1" applyAlignment="1" applyProtection="1">
      <alignment horizontal="center"/>
    </xf>
    <xf numFmtId="0" fontId="9" fillId="0" borderId="16" xfId="0" applyFont="1" applyBorder="1" applyAlignment="1" applyProtection="1">
      <alignment horizontal="center"/>
    </xf>
    <xf numFmtId="0" fontId="9" fillId="0" borderId="9" xfId="0" applyFont="1" applyBorder="1" applyAlignment="1" applyProtection="1">
      <alignment horizontal="center"/>
    </xf>
    <xf numFmtId="43" fontId="0" fillId="9" borderId="0" xfId="0" applyNumberFormat="1" applyFill="1" applyProtection="1"/>
    <xf numFmtId="43" fontId="1" fillId="0" borderId="0" xfId="1" applyFont="1" applyBorder="1" applyProtection="1"/>
    <xf numFmtId="0" fontId="0" fillId="0" borderId="47" xfId="0" applyBorder="1" applyProtection="1"/>
    <xf numFmtId="0" fontId="6" fillId="14" borderId="58" xfId="0" applyFont="1" applyFill="1" applyBorder="1" applyAlignment="1" applyProtection="1">
      <alignment horizontal="center" vertical="center" wrapText="1"/>
    </xf>
    <xf numFmtId="0" fontId="6" fillId="14" borderId="1" xfId="0" applyFont="1" applyFill="1" applyBorder="1" applyAlignment="1" applyProtection="1">
      <alignment horizontal="center" vertical="center" wrapText="1"/>
    </xf>
    <xf numFmtId="0" fontId="0" fillId="18" borderId="0" xfId="0" applyFill="1"/>
    <xf numFmtId="0" fontId="0" fillId="9" borderId="0" xfId="0" applyFill="1" applyAlignment="1" applyProtection="1">
      <alignment horizontal="center"/>
    </xf>
    <xf numFmtId="0" fontId="0" fillId="11" borderId="1" xfId="0" applyNumberFormat="1" applyFill="1" applyBorder="1" applyAlignment="1" applyProtection="1">
      <alignment horizontal="center"/>
    </xf>
    <xf numFmtId="0" fontId="16" fillId="14" borderId="1" xfId="0" applyFont="1" applyFill="1" applyBorder="1" applyAlignment="1" applyProtection="1">
      <alignment horizontal="right"/>
    </xf>
    <xf numFmtId="0" fontId="16" fillId="14" borderId="1" xfId="0" applyFont="1" applyFill="1" applyBorder="1" applyAlignment="1" applyProtection="1">
      <alignment horizontal="center" vertical="center"/>
    </xf>
    <xf numFmtId="0" fontId="16" fillId="14" borderId="1" xfId="0" applyFont="1" applyFill="1" applyBorder="1" applyAlignment="1" applyProtection="1">
      <alignment horizontal="right" vertical="center"/>
    </xf>
    <xf numFmtId="43" fontId="16" fillId="14" borderId="1" xfId="0" applyNumberFormat="1" applyFont="1" applyFill="1" applyBorder="1" applyProtection="1"/>
    <xf numFmtId="43" fontId="16" fillId="14" borderId="1" xfId="0" applyNumberFormat="1" applyFont="1" applyFill="1" applyBorder="1" applyAlignment="1" applyProtection="1">
      <alignment horizontal="right"/>
    </xf>
    <xf numFmtId="0" fontId="15" fillId="14" borderId="1" xfId="0" applyFont="1" applyFill="1" applyBorder="1" applyProtection="1"/>
    <xf numFmtId="0" fontId="0" fillId="18" borderId="0" xfId="0" applyFill="1" applyProtection="1"/>
    <xf numFmtId="0" fontId="16" fillId="18" borderId="0" xfId="0" applyFont="1" applyFill="1" applyProtection="1"/>
    <xf numFmtId="0" fontId="15" fillId="18" borderId="0" xfId="0" applyFont="1" applyFill="1" applyProtection="1"/>
    <xf numFmtId="0" fontId="18" fillId="18" borderId="0" xfId="0" applyFont="1" applyFill="1" applyProtection="1"/>
    <xf numFmtId="0" fontId="21" fillId="19" borderId="59" xfId="0" applyFont="1" applyFill="1" applyBorder="1" applyProtection="1"/>
    <xf numFmtId="0" fontId="21" fillId="19" borderId="1" xfId="0" applyFont="1" applyFill="1" applyBorder="1" applyProtection="1"/>
    <xf numFmtId="0" fontId="18" fillId="19" borderId="1" xfId="0" applyFont="1" applyFill="1" applyBorder="1" applyAlignment="1" applyProtection="1">
      <alignment horizontal="center" vertical="center"/>
    </xf>
    <xf numFmtId="0" fontId="22" fillId="19" borderId="1" xfId="0" applyFont="1" applyFill="1" applyBorder="1" applyProtection="1"/>
    <xf numFmtId="0" fontId="24" fillId="18" borderId="0" xfId="0" applyFont="1" applyFill="1" applyAlignment="1" applyProtection="1">
      <alignment horizontal="left"/>
    </xf>
    <xf numFmtId="0" fontId="20" fillId="18" borderId="0" xfId="0" applyFont="1" applyFill="1" applyProtection="1"/>
    <xf numFmtId="0" fontId="25" fillId="18" borderId="0" xfId="0" applyFont="1" applyFill="1" applyProtection="1"/>
    <xf numFmtId="0" fontId="14" fillId="4" borderId="0" xfId="0" applyFont="1" applyFill="1" applyProtection="1"/>
    <xf numFmtId="0" fontId="0" fillId="4" borderId="0" xfId="0" applyFill="1" applyProtection="1"/>
    <xf numFmtId="0" fontId="13" fillId="4" borderId="0" xfId="0" applyFont="1" applyFill="1" applyProtection="1"/>
    <xf numFmtId="43" fontId="3" fillId="5" borderId="0" xfId="0" applyNumberFormat="1" applyFont="1" applyFill="1" applyBorder="1" applyProtection="1"/>
    <xf numFmtId="0" fontId="5" fillId="14" borderId="4" xfId="0" applyFont="1" applyFill="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5" fillId="14" borderId="5" xfId="0" applyFont="1" applyFill="1" applyBorder="1" applyAlignment="1" applyProtection="1">
      <alignment horizontal="center" vertical="center" wrapText="1"/>
    </xf>
    <xf numFmtId="164" fontId="5" fillId="11" borderId="6" xfId="0" applyNumberFormat="1" applyFont="1" applyFill="1" applyBorder="1" applyProtection="1">
      <protection locked="0"/>
    </xf>
    <xf numFmtId="164" fontId="5" fillId="11" borderId="7" xfId="0" applyNumberFormat="1" applyFont="1" applyFill="1" applyBorder="1" applyProtection="1">
      <protection locked="0"/>
    </xf>
    <xf numFmtId="9" fontId="5" fillId="11" borderId="8" xfId="0" applyNumberFormat="1" applyFont="1" applyFill="1" applyBorder="1" applyProtection="1"/>
    <xf numFmtId="0" fontId="27" fillId="4" borderId="0" xfId="3" applyFont="1" applyFill="1" applyProtection="1">
      <protection locked="0"/>
    </xf>
    <xf numFmtId="0" fontId="18" fillId="18" borderId="0" xfId="0" applyFont="1" applyFill="1" applyAlignment="1">
      <alignment horizontal="center" vertical="center"/>
    </xf>
    <xf numFmtId="0" fontId="3" fillId="9" borderId="0" xfId="0" applyFont="1" applyFill="1" applyAlignment="1" applyProtection="1">
      <alignment horizontal="left"/>
    </xf>
    <xf numFmtId="0" fontId="17" fillId="18" borderId="0" xfId="0" applyFont="1" applyFill="1" applyAlignment="1">
      <alignment horizontal="center" vertical="center" wrapText="1"/>
    </xf>
    <xf numFmtId="0" fontId="17" fillId="0" borderId="0" xfId="0" applyFont="1" applyAlignment="1">
      <alignment horizontal="center" vertical="center" wrapText="1"/>
    </xf>
    <xf numFmtId="0" fontId="18" fillId="18" borderId="0" xfId="0" applyFont="1" applyFill="1" applyAlignment="1">
      <alignment horizontal="center" vertical="center" wrapText="1"/>
    </xf>
    <xf numFmtId="0" fontId="28" fillId="18" borderId="0" xfId="0" applyFont="1" applyFill="1" applyAlignment="1">
      <alignment horizontal="center" vertical="center" wrapText="1"/>
    </xf>
    <xf numFmtId="0" fontId="14" fillId="11" borderId="1" xfId="0" applyFont="1" applyFill="1" applyBorder="1" applyAlignment="1" applyProtection="1">
      <protection locked="0"/>
    </xf>
    <xf numFmtId="0" fontId="17" fillId="19" borderId="60" xfId="0" applyFont="1" applyFill="1" applyBorder="1" applyAlignment="1" applyProtection="1">
      <alignment horizontal="center" vertical="center" wrapText="1"/>
    </xf>
    <xf numFmtId="0" fontId="17" fillId="19" borderId="61" xfId="0" applyFont="1" applyFill="1" applyBorder="1" applyAlignment="1">
      <alignment horizontal="center" vertical="center" wrapText="1"/>
    </xf>
    <xf numFmtId="0" fontId="17" fillId="19" borderId="62" xfId="0" applyFont="1" applyFill="1" applyBorder="1" applyAlignment="1">
      <alignment horizontal="center" vertical="center" wrapText="1"/>
    </xf>
    <xf numFmtId="0" fontId="24" fillId="18" borderId="0" xfId="0" applyFont="1" applyFill="1" applyAlignment="1" applyProtection="1">
      <alignment horizontal="left" vertical="center" wrapText="1"/>
    </xf>
    <xf numFmtId="0" fontId="26" fillId="18" borderId="0" xfId="0" applyFont="1" applyFill="1" applyAlignment="1">
      <alignment wrapText="1"/>
    </xf>
    <xf numFmtId="0" fontId="14" fillId="11" borderId="1" xfId="0" applyFont="1" applyFill="1" applyBorder="1" applyAlignment="1" applyProtection="1">
      <alignment wrapText="1"/>
      <protection locked="0"/>
    </xf>
    <xf numFmtId="14" fontId="14" fillId="11" borderId="1" xfId="0" applyNumberFormat="1" applyFont="1" applyFill="1" applyBorder="1" applyAlignment="1" applyProtection="1">
      <protection locked="0"/>
    </xf>
    <xf numFmtId="0" fontId="23" fillId="19" borderId="1" xfId="0" applyFont="1" applyFill="1" applyBorder="1" applyAlignment="1" applyProtection="1">
      <alignment horizontal="center" vertical="center" wrapText="1"/>
    </xf>
    <xf numFmtId="0" fontId="23" fillId="19" borderId="1" xfId="0" applyFont="1" applyFill="1" applyBorder="1" applyAlignment="1">
      <alignment horizontal="center" vertical="center" wrapText="1"/>
    </xf>
    <xf numFmtId="0" fontId="29" fillId="0" borderId="58" xfId="0" applyFont="1" applyFill="1" applyBorder="1" applyAlignment="1" applyProtection="1">
      <alignment horizontal="left" vertical="top" wrapText="1"/>
      <protection locked="0"/>
    </xf>
    <xf numFmtId="0" fontId="29" fillId="0" borderId="64" xfId="0" applyFont="1" applyBorder="1" applyAlignment="1" applyProtection="1">
      <alignment horizontal="left" vertical="top" wrapText="1"/>
      <protection locked="0"/>
    </xf>
    <xf numFmtId="0" fontId="29" fillId="0" borderId="51" xfId="0" applyFont="1" applyBorder="1" applyAlignment="1" applyProtection="1">
      <alignment horizontal="left" vertical="top" wrapText="1"/>
      <protection locked="0"/>
    </xf>
    <xf numFmtId="0" fontId="29" fillId="0" borderId="65" xfId="0" applyFont="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9" fillId="0" borderId="66" xfId="0" applyFont="1" applyBorder="1" applyAlignment="1" applyProtection="1">
      <alignment horizontal="left" vertical="top" wrapText="1"/>
      <protection locked="0"/>
    </xf>
    <xf numFmtId="0" fontId="29" fillId="0" borderId="48" xfId="0" applyFont="1" applyBorder="1" applyAlignment="1" applyProtection="1">
      <alignment horizontal="left" vertical="top" wrapText="1"/>
      <protection locked="0"/>
    </xf>
    <xf numFmtId="0" fontId="29" fillId="0" borderId="63" xfId="0" applyFont="1" applyBorder="1" applyAlignment="1" applyProtection="1">
      <alignment horizontal="left" vertical="top" wrapText="1"/>
      <protection locked="0"/>
    </xf>
    <xf numFmtId="0" fontId="29" fillId="0" borderId="50" xfId="0" applyFont="1" applyBorder="1" applyAlignment="1" applyProtection="1">
      <alignment horizontal="left" vertical="top" wrapText="1"/>
      <protection locked="0"/>
    </xf>
    <xf numFmtId="0" fontId="29" fillId="0" borderId="58" xfId="0" applyFont="1" applyFill="1" applyBorder="1" applyAlignment="1" applyProtection="1">
      <alignment vertical="top" wrapText="1"/>
      <protection locked="0"/>
    </xf>
    <xf numFmtId="0" fontId="29" fillId="0" borderId="64" xfId="0" applyFont="1" applyBorder="1" applyAlignment="1" applyProtection="1">
      <alignment vertical="top" wrapText="1"/>
      <protection locked="0"/>
    </xf>
    <xf numFmtId="0" fontId="29" fillId="0" borderId="51" xfId="0" applyFont="1" applyBorder="1" applyAlignment="1" applyProtection="1">
      <alignment vertical="top" wrapText="1"/>
      <protection locked="0"/>
    </xf>
    <xf numFmtId="0" fontId="29" fillId="0" borderId="65" xfId="0" applyFont="1" applyBorder="1" applyAlignment="1" applyProtection="1">
      <alignment vertical="top" wrapText="1"/>
      <protection locked="0"/>
    </xf>
    <xf numFmtId="0" fontId="29" fillId="0" borderId="0" xfId="0" applyFont="1" applyAlignment="1" applyProtection="1">
      <alignment vertical="top" wrapText="1"/>
      <protection locked="0"/>
    </xf>
    <xf numFmtId="0" fontId="29" fillId="0" borderId="66" xfId="0" applyFont="1" applyBorder="1" applyAlignment="1" applyProtection="1">
      <alignment vertical="top" wrapText="1"/>
      <protection locked="0"/>
    </xf>
    <xf numFmtId="0" fontId="29" fillId="0" borderId="48" xfId="0" applyFont="1" applyBorder="1" applyAlignment="1" applyProtection="1">
      <alignment vertical="top" wrapText="1"/>
      <protection locked="0"/>
    </xf>
    <xf numFmtId="0" fontId="29" fillId="0" borderId="63" xfId="0" applyFont="1" applyBorder="1" applyAlignment="1" applyProtection="1">
      <alignment vertical="top" wrapText="1"/>
      <protection locked="0"/>
    </xf>
    <xf numFmtId="0" fontId="29" fillId="0" borderId="50" xfId="0" applyFont="1" applyBorder="1" applyAlignment="1" applyProtection="1">
      <alignment vertical="top" wrapText="1"/>
      <protection locked="0"/>
    </xf>
    <xf numFmtId="0" fontId="7" fillId="7" borderId="21" xfId="0" applyFont="1" applyFill="1" applyBorder="1" applyAlignment="1" applyProtection="1">
      <alignment horizontal="center" vertical="center" wrapText="1"/>
    </xf>
    <xf numFmtId="0" fontId="7" fillId="7" borderId="22"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9" fillId="8" borderId="23" xfId="0" applyFont="1"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2" fillId="2" borderId="24" xfId="2" applyBorder="1" applyAlignment="1" applyProtection="1">
      <alignment wrapText="1"/>
    </xf>
    <xf numFmtId="0" fontId="0" fillId="0" borderId="24" xfId="0" applyBorder="1" applyAlignment="1" applyProtection="1">
      <alignment wrapText="1"/>
    </xf>
    <xf numFmtId="0" fontId="7" fillId="7" borderId="25" xfId="2" applyFont="1" applyFill="1" applyBorder="1" applyAlignment="1" applyProtection="1">
      <alignment wrapText="1"/>
    </xf>
    <xf numFmtId="0" fontId="0" fillId="0" borderId="25" xfId="0" applyBorder="1" applyAlignment="1" applyProtection="1">
      <alignment wrapText="1"/>
    </xf>
    <xf numFmtId="0" fontId="2" fillId="12" borderId="24" xfId="2" applyFill="1" applyBorder="1" applyAlignment="1" applyProtection="1">
      <alignment wrapText="1"/>
    </xf>
    <xf numFmtId="0" fontId="0" fillId="12" borderId="24" xfId="0" applyFill="1" applyBorder="1" applyAlignment="1" applyProtection="1">
      <alignment wrapText="1"/>
    </xf>
    <xf numFmtId="0" fontId="29" fillId="11" borderId="58" xfId="0" applyFont="1" applyFill="1" applyBorder="1" applyAlignment="1" applyProtection="1">
      <alignment vertical="top" wrapText="1"/>
      <protection locked="0"/>
    </xf>
    <xf numFmtId="0" fontId="29" fillId="11" borderId="64" xfId="0" applyFont="1" applyFill="1" applyBorder="1" applyAlignment="1" applyProtection="1">
      <alignment vertical="top" wrapText="1"/>
      <protection locked="0"/>
    </xf>
    <xf numFmtId="0" fontId="29" fillId="11" borderId="51" xfId="0" applyFont="1" applyFill="1" applyBorder="1" applyAlignment="1" applyProtection="1">
      <alignment vertical="top" wrapText="1"/>
      <protection locked="0"/>
    </xf>
    <xf numFmtId="0" fontId="29" fillId="11" borderId="65" xfId="0" applyFont="1" applyFill="1" applyBorder="1" applyAlignment="1" applyProtection="1">
      <alignment vertical="top" wrapText="1"/>
      <protection locked="0"/>
    </xf>
    <xf numFmtId="0" fontId="29" fillId="11" borderId="0" xfId="0" applyFont="1" applyFill="1" applyBorder="1" applyAlignment="1" applyProtection="1">
      <alignment vertical="top" wrapText="1"/>
      <protection locked="0"/>
    </xf>
    <xf numFmtId="0" fontId="29" fillId="11" borderId="66" xfId="0" applyFont="1" applyFill="1" applyBorder="1" applyAlignment="1" applyProtection="1">
      <alignment vertical="top" wrapText="1"/>
      <protection locked="0"/>
    </xf>
    <xf numFmtId="0" fontId="29" fillId="11" borderId="48" xfId="0" applyFont="1" applyFill="1" applyBorder="1" applyAlignment="1" applyProtection="1">
      <alignment vertical="top" wrapText="1"/>
      <protection locked="0"/>
    </xf>
    <xf numFmtId="0" fontId="29" fillId="11" borderId="63" xfId="0" applyFont="1" applyFill="1" applyBorder="1" applyAlignment="1" applyProtection="1">
      <alignment vertical="top" wrapText="1"/>
      <protection locked="0"/>
    </xf>
    <xf numFmtId="0" fontId="29" fillId="11" borderId="50" xfId="0" applyFont="1" applyFill="1" applyBorder="1" applyAlignment="1" applyProtection="1">
      <alignment vertical="top" wrapText="1"/>
      <protection locked="0"/>
    </xf>
    <xf numFmtId="0" fontId="30" fillId="0" borderId="58" xfId="0" applyFont="1" applyFill="1" applyBorder="1" applyAlignment="1" applyProtection="1">
      <alignment vertical="top" wrapText="1"/>
      <protection locked="0"/>
    </xf>
    <xf numFmtId="0" fontId="30" fillId="0" borderId="64" xfId="0" applyFont="1" applyBorder="1" applyAlignment="1" applyProtection="1">
      <alignment vertical="top" wrapText="1"/>
      <protection locked="0"/>
    </xf>
    <xf numFmtId="0" fontId="30" fillId="0" borderId="51" xfId="0" applyFont="1" applyBorder="1" applyAlignment="1" applyProtection="1">
      <alignment vertical="top" wrapText="1"/>
      <protection locked="0"/>
    </xf>
    <xf numFmtId="0" fontId="30" fillId="0" borderId="65" xfId="0" applyFont="1" applyBorder="1" applyAlignment="1" applyProtection="1">
      <alignment vertical="top" wrapText="1"/>
      <protection locked="0"/>
    </xf>
    <xf numFmtId="0" fontId="30" fillId="0" borderId="0" xfId="0" applyFont="1" applyBorder="1" applyAlignment="1" applyProtection="1">
      <alignment vertical="top" wrapText="1"/>
      <protection locked="0"/>
    </xf>
    <xf numFmtId="0" fontId="30" fillId="0" borderId="66" xfId="0" applyFont="1" applyBorder="1" applyAlignment="1" applyProtection="1">
      <alignment vertical="top" wrapText="1"/>
      <protection locked="0"/>
    </xf>
    <xf numFmtId="0" fontId="30" fillId="0" borderId="48" xfId="0" applyFont="1" applyBorder="1" applyAlignment="1" applyProtection="1">
      <alignment vertical="top" wrapText="1"/>
      <protection locked="0"/>
    </xf>
    <xf numFmtId="0" fontId="30" fillId="0" borderId="63" xfId="0" applyFont="1" applyBorder="1" applyAlignment="1" applyProtection="1">
      <alignment vertical="top" wrapText="1"/>
      <protection locked="0"/>
    </xf>
    <xf numFmtId="0" fontId="30" fillId="0" borderId="50" xfId="0" applyFont="1" applyBorder="1" applyAlignment="1" applyProtection="1">
      <alignment vertical="top" wrapText="1"/>
      <protection locked="0"/>
    </xf>
    <xf numFmtId="0" fontId="9" fillId="12" borderId="23" xfId="0" applyFont="1" applyFill="1" applyBorder="1" applyAlignment="1" applyProtection="1">
      <alignment horizontal="center" vertical="center" wrapText="1"/>
    </xf>
    <xf numFmtId="0" fontId="0" fillId="12" borderId="27" xfId="0" applyFill="1" applyBorder="1" applyAlignment="1" applyProtection="1">
      <alignment horizontal="center" vertical="center" wrapText="1"/>
    </xf>
    <xf numFmtId="0" fontId="7" fillId="13" borderId="25" xfId="2" applyFont="1" applyFill="1" applyBorder="1" applyAlignment="1" applyProtection="1">
      <alignment wrapText="1"/>
    </xf>
    <xf numFmtId="0" fontId="0" fillId="13" borderId="25" xfId="0" applyFill="1" applyBorder="1" applyAlignment="1" applyProtection="1">
      <alignment wrapText="1"/>
    </xf>
    <xf numFmtId="0" fontId="7" fillId="13" borderId="21" xfId="0" applyFont="1" applyFill="1" applyBorder="1" applyAlignment="1" applyProtection="1">
      <alignment horizontal="center" vertical="center" wrapText="1"/>
    </xf>
    <xf numFmtId="0" fontId="7" fillId="13" borderId="22"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9" fillId="17" borderId="25" xfId="2" applyFont="1" applyFill="1" applyBorder="1" applyAlignment="1" applyProtection="1">
      <alignment wrapText="1"/>
    </xf>
    <xf numFmtId="0" fontId="9" fillId="17" borderId="25" xfId="0" applyFont="1" applyFill="1" applyBorder="1" applyAlignment="1" applyProtection="1">
      <alignment wrapText="1"/>
    </xf>
    <xf numFmtId="0" fontId="8" fillId="17" borderId="21" xfId="0" applyFont="1" applyFill="1" applyBorder="1" applyAlignment="1" applyProtection="1">
      <alignment horizontal="center" vertical="center" wrapText="1"/>
    </xf>
    <xf numFmtId="0" fontId="8" fillId="17" borderId="22" xfId="0" applyFont="1" applyFill="1" applyBorder="1" applyAlignment="1" applyProtection="1">
      <alignment horizontal="center" vertical="center" wrapText="1"/>
    </xf>
    <xf numFmtId="0" fontId="6" fillId="14" borderId="21" xfId="0" applyFont="1" applyFill="1" applyBorder="1" applyAlignment="1" applyProtection="1">
      <alignment horizontal="center" vertical="center" wrapText="1"/>
    </xf>
    <xf numFmtId="0" fontId="6" fillId="14" borderId="22" xfId="0" applyFont="1" applyFill="1" applyBorder="1" applyAlignment="1" applyProtection="1">
      <alignment horizontal="center" vertical="center" wrapText="1"/>
    </xf>
    <xf numFmtId="0" fontId="29" fillId="0" borderId="0" xfId="0" applyFont="1" applyBorder="1" applyAlignment="1" applyProtection="1">
      <alignment horizontal="left" vertical="top" wrapText="1"/>
      <protection locked="0"/>
    </xf>
    <xf numFmtId="0" fontId="24" fillId="18" borderId="63" xfId="0" applyFont="1" applyFill="1" applyBorder="1" applyAlignment="1" applyProtection="1">
      <alignment horizontal="center" vertical="center" wrapText="1"/>
    </xf>
    <xf numFmtId="0" fontId="24" fillId="0" borderId="63" xfId="0" applyFont="1" applyBorder="1" applyAlignment="1">
      <alignment horizontal="center" vertical="center" wrapText="1"/>
    </xf>
    <xf numFmtId="0" fontId="5" fillId="7" borderId="55" xfId="0" applyFont="1" applyFill="1" applyBorder="1" applyAlignment="1" applyProtection="1">
      <alignment horizontal="center" vertical="center" wrapText="1"/>
    </xf>
    <xf numFmtId="0" fontId="0" fillId="7" borderId="56" xfId="0" applyFont="1" applyFill="1" applyBorder="1" applyAlignment="1" applyProtection="1">
      <alignment horizontal="center" vertical="center" wrapText="1"/>
    </xf>
    <xf numFmtId="0" fontId="0" fillId="7" borderId="57" xfId="0" applyFont="1" applyFill="1" applyBorder="1" applyAlignment="1" applyProtection="1">
      <alignment horizontal="center" vertical="center" wrapText="1"/>
    </xf>
    <xf numFmtId="0" fontId="5" fillId="13" borderId="54" xfId="0" applyFont="1" applyFill="1" applyBorder="1" applyAlignment="1" applyProtection="1">
      <alignment horizontal="center" vertical="center" wrapText="1"/>
    </xf>
    <xf numFmtId="0" fontId="5" fillId="13" borderId="56" xfId="0" applyFont="1" applyFill="1" applyBorder="1" applyAlignment="1" applyProtection="1">
      <alignment horizontal="center" vertical="center" wrapText="1"/>
    </xf>
    <xf numFmtId="0" fontId="5" fillId="13" borderId="39" xfId="0" applyFont="1" applyFill="1" applyBorder="1" applyAlignment="1" applyProtection="1">
      <alignment horizontal="center" vertical="center" wrapText="1"/>
    </xf>
    <xf numFmtId="0" fontId="5" fillId="16" borderId="54" xfId="0" applyFont="1" applyFill="1" applyBorder="1" applyAlignment="1" applyProtection="1">
      <alignment horizontal="center" vertical="center" wrapText="1"/>
    </xf>
    <xf numFmtId="0" fontId="5" fillId="16" borderId="56" xfId="0" applyFont="1" applyFill="1" applyBorder="1" applyAlignment="1" applyProtection="1">
      <alignment horizontal="center" vertical="center" wrapText="1"/>
    </xf>
    <xf numFmtId="0" fontId="5" fillId="16" borderId="39" xfId="0" applyFont="1" applyFill="1" applyBorder="1" applyAlignment="1" applyProtection="1">
      <alignment horizontal="center" vertical="center" wrapText="1"/>
    </xf>
  </cellXfs>
  <cellStyles count="4">
    <cellStyle name="Comma" xfId="1" builtinId="3"/>
    <cellStyle name="Hyperlink" xfId="3" builtinId="8"/>
    <cellStyle name="Neutral" xfId="2" builtinId="28"/>
    <cellStyle name="Normal" xfId="0" builtinId="0"/>
  </cellStyles>
  <dxfs count="63">
    <dxf>
      <font>
        <b/>
        <i val="0"/>
      </font>
      <fill>
        <patternFill>
          <bgColor rgb="FFFFC000"/>
        </patternFill>
      </fill>
    </dxf>
    <dxf>
      <font>
        <b/>
        <i val="0"/>
      </font>
      <fill>
        <patternFill>
          <bgColor rgb="FFFFC000"/>
        </patternFill>
      </fill>
    </dxf>
    <dxf>
      <fill>
        <patternFill>
          <bgColor theme="0" tint="-0.24994659260841701"/>
        </patternFill>
      </fill>
    </dxf>
    <dxf>
      <font>
        <color auto="1"/>
      </font>
    </dxf>
    <dxf>
      <font>
        <color theme="0"/>
      </font>
    </dxf>
    <dxf>
      <font>
        <color theme="0"/>
      </font>
    </dxf>
    <dxf>
      <font>
        <color theme="0"/>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font>
      <fill>
        <patternFill>
          <bgColor rgb="FFFFC000"/>
        </patternFill>
      </fill>
    </dxf>
    <dxf>
      <font>
        <b/>
        <i val="0"/>
      </font>
      <fill>
        <patternFill>
          <bgColor rgb="FFFFC000"/>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FFC000"/>
      </font>
      <fill>
        <patternFill>
          <bgColor rgb="FFFFC000"/>
        </patternFill>
      </fill>
    </dxf>
    <dxf>
      <font>
        <color rgb="FFFFC000"/>
      </font>
      <fill>
        <patternFill>
          <bgColor rgb="FFFFC000"/>
        </patternFill>
      </fill>
    </dxf>
    <dxf>
      <font>
        <color rgb="FFFFC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_rels/data1.xml.rels><?xml version="1.0" encoding="UTF-8" standalone="yes"?>
<Relationships xmlns="http://schemas.openxmlformats.org/package/2006/relationships"><Relationship Id="rId1" Type="http://schemas.openxmlformats.org/officeDocument/2006/relationships/image" Target="../media/image1.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C53A719-9E90-4BEA-8847-F094DB06A9DC}" type="doc">
      <dgm:prSet loTypeId="urn:microsoft.com/office/officeart/2005/8/layout/hList2" loCatId="list" qsTypeId="urn:microsoft.com/office/officeart/2005/8/quickstyle/simple1" qsCatId="simple" csTypeId="urn:microsoft.com/office/officeart/2005/8/colors/accent1_2" csCatId="accent1" phldr="1"/>
      <dgm:spPr/>
      <dgm:t>
        <a:bodyPr/>
        <a:lstStyle/>
        <a:p>
          <a:endParaRPr lang="en-GB"/>
        </a:p>
      </dgm:t>
    </dgm:pt>
    <dgm:pt modelId="{F11218F1-EB76-4FD1-9C64-9416EF42E61E}">
      <dgm:prSet phldrT="[Text]"/>
      <dgm:spPr/>
      <dgm:t>
        <a:bodyPr/>
        <a:lstStyle/>
        <a:p>
          <a:r>
            <a:rPr lang="en-GB" b="0" cap="none" spc="0">
              <a:ln w="0"/>
              <a:solidFill>
                <a:schemeClr val="tx1"/>
              </a:solidFill>
              <a:effectLst>
                <a:outerShdw blurRad="38100" dist="19050" dir="2700000" algn="tl" rotWithShape="0">
                  <a:schemeClr val="dk1">
                    <a:alpha val="40000"/>
                  </a:schemeClr>
                </a:outerShdw>
              </a:effectLst>
            </a:rPr>
            <a:t>Communications</a:t>
          </a:r>
        </a:p>
      </dgm:t>
    </dgm:pt>
    <dgm:pt modelId="{89E407B2-1FC1-4E78-AADC-3CE3918C7E8D}" type="parTrans" cxnId="{EAE7D98F-8689-4E84-B0F8-37DD7532AFA7}">
      <dgm:prSet/>
      <dgm:spPr/>
      <dgm:t>
        <a:bodyPr/>
        <a:lstStyle/>
        <a:p>
          <a:endParaRPr lang="en-GB"/>
        </a:p>
      </dgm:t>
    </dgm:pt>
    <dgm:pt modelId="{52E45E65-B30A-4EB6-A037-4F4AC885438D}" type="sibTrans" cxnId="{EAE7D98F-8689-4E84-B0F8-37DD7532AFA7}">
      <dgm:prSet/>
      <dgm:spPr/>
      <dgm:t>
        <a:bodyPr/>
        <a:lstStyle/>
        <a:p>
          <a:endParaRPr lang="en-GB"/>
        </a:p>
      </dgm:t>
    </dgm:pt>
    <dgm:pt modelId="{F7109735-3AD7-479F-AC8A-16E297310E4E}">
      <dgm:prSet phldrT="[Text]"/>
      <dgm:spPr/>
      <dgm:t>
        <a:bodyPr/>
        <a:lstStyle/>
        <a:p>
          <a:r>
            <a:rPr lang="en-GB" b="0" cap="none" spc="0">
              <a:ln w="0"/>
              <a:solidFill>
                <a:schemeClr val="tx1"/>
              </a:solidFill>
              <a:effectLst>
                <a:outerShdw blurRad="38100" dist="19050" dir="2700000" algn="tl" rotWithShape="0">
                  <a:schemeClr val="dk1">
                    <a:alpha val="40000"/>
                  </a:schemeClr>
                </a:outerShdw>
              </a:effectLst>
            </a:rPr>
            <a:t>Power</a:t>
          </a:r>
        </a:p>
      </dgm:t>
    </dgm:pt>
    <dgm:pt modelId="{745E4430-C8A6-486B-8BF5-9678869C479F}" type="parTrans" cxnId="{CD62F44D-1252-4C34-8852-21F80A026C07}">
      <dgm:prSet/>
      <dgm:spPr/>
      <dgm:t>
        <a:bodyPr/>
        <a:lstStyle/>
        <a:p>
          <a:endParaRPr lang="en-GB"/>
        </a:p>
      </dgm:t>
    </dgm:pt>
    <dgm:pt modelId="{CFAF5ED3-9F8C-4E75-A4C9-897B35609EFE}" type="sibTrans" cxnId="{CD62F44D-1252-4C34-8852-21F80A026C07}">
      <dgm:prSet/>
      <dgm:spPr/>
      <dgm:t>
        <a:bodyPr/>
        <a:lstStyle/>
        <a:p>
          <a:endParaRPr lang="en-GB"/>
        </a:p>
      </dgm:t>
    </dgm:pt>
    <dgm:pt modelId="{B3832612-4A5D-4EEC-BA6E-B03D3CCEF058}">
      <dgm:prSet phldrT="[Text]" custT="1"/>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r>
            <a:rPr lang="en-GB" sz="1600" b="1"/>
            <a:t>Sockets:</a:t>
          </a:r>
          <a:r>
            <a:rPr lang="en-GB" sz="1600"/>
            <a:t> It is recommended that each desk/PC has four sockets. Bear in mind that Patient Caller/Check-in systems will require their own power supply. Additional power sockets must be installed by a qualified electrician and certified.</a:t>
          </a:r>
        </a:p>
      </dgm:t>
    </dgm:pt>
    <dgm:pt modelId="{7336FB73-B03A-4B83-B6C2-CDD2C4FBB841}" type="parTrans" cxnId="{588AC84B-5E67-4B3C-BBD5-ACA283FABF05}">
      <dgm:prSet/>
      <dgm:spPr/>
      <dgm:t>
        <a:bodyPr/>
        <a:lstStyle/>
        <a:p>
          <a:endParaRPr lang="en-GB"/>
        </a:p>
      </dgm:t>
    </dgm:pt>
    <dgm:pt modelId="{D2C5150D-ADE4-4630-BF0C-DA907DC99FE4}" type="sibTrans" cxnId="{588AC84B-5E67-4B3C-BBD5-ACA283FABF05}">
      <dgm:prSet/>
      <dgm:spPr/>
      <dgm:t>
        <a:bodyPr/>
        <a:lstStyle/>
        <a:p>
          <a:endParaRPr lang="en-GB"/>
        </a:p>
      </dgm:t>
    </dgm:pt>
    <dgm:pt modelId="{118F4E89-4CF3-4BEB-8B17-A088717E20FC}">
      <dgm:prSet phldrT="[Text]" custT="1"/>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r>
            <a:rPr lang="en-GB" sz="1600" b="1"/>
            <a:t>Extensions cables: </a:t>
          </a:r>
          <a:r>
            <a:rPr lang="en-GB" sz="1600"/>
            <a:t>If extension blocks are to be used, the cable length should be no longer than 1m (3.3ft) Note: A socket extension lead should be run from a dedicated socket and not an adapter, as this would pose a potential fire risk.</a:t>
          </a:r>
        </a:p>
      </dgm:t>
    </dgm:pt>
    <dgm:pt modelId="{68E9EA98-79C6-4E16-8DD0-B0631BE8CE9E}" type="parTrans" cxnId="{267472B9-A969-4FE9-A088-36651F918BF1}">
      <dgm:prSet/>
      <dgm:spPr/>
      <dgm:t>
        <a:bodyPr/>
        <a:lstStyle/>
        <a:p>
          <a:endParaRPr lang="en-GB"/>
        </a:p>
      </dgm:t>
    </dgm:pt>
    <dgm:pt modelId="{2F893004-09CA-40C9-B395-252649623B6A}" type="sibTrans" cxnId="{267472B9-A969-4FE9-A088-36651F918BF1}">
      <dgm:prSet/>
      <dgm:spPr/>
      <dgm:t>
        <a:bodyPr/>
        <a:lstStyle/>
        <a:p>
          <a:endParaRPr lang="en-GB"/>
        </a:p>
      </dgm:t>
    </dgm:pt>
    <dgm:pt modelId="{A6923F1E-7C5F-45BD-9A5C-2FB16F9FA325}">
      <dgm:prSet phldrT="[Text]"/>
      <dgm:spPr/>
      <dgm:t>
        <a:bodyPr/>
        <a:lstStyle/>
        <a:p>
          <a:r>
            <a:rPr lang="en-GB" b="0" cap="none" spc="0">
              <a:ln w="0"/>
              <a:solidFill>
                <a:schemeClr val="tx1"/>
              </a:solidFill>
              <a:effectLst>
                <a:outerShdw blurRad="38100" dist="19050" dir="2700000" algn="tl" rotWithShape="0">
                  <a:schemeClr val="dk1">
                    <a:alpha val="40000"/>
                  </a:schemeClr>
                </a:outerShdw>
              </a:effectLst>
            </a:rPr>
            <a:t>Health &amp; Safety</a:t>
          </a:r>
        </a:p>
      </dgm:t>
    </dgm:pt>
    <dgm:pt modelId="{A2F021B8-2DCB-4FAD-AB9F-11C94C584D42}" type="parTrans" cxnId="{1C0DC8EA-653D-473A-AAD4-CB801D4FB5D1}">
      <dgm:prSet/>
      <dgm:spPr/>
      <dgm:t>
        <a:bodyPr/>
        <a:lstStyle/>
        <a:p>
          <a:endParaRPr lang="en-GB"/>
        </a:p>
      </dgm:t>
    </dgm:pt>
    <dgm:pt modelId="{CC4387FB-B396-4537-827E-B0725B1EB8B9}" type="sibTrans" cxnId="{1C0DC8EA-653D-473A-AAD4-CB801D4FB5D1}">
      <dgm:prSet/>
      <dgm:spPr/>
      <dgm:t>
        <a:bodyPr/>
        <a:lstStyle/>
        <a:p>
          <a:endParaRPr lang="en-GB"/>
        </a:p>
      </dgm:t>
    </dgm:pt>
    <dgm:pt modelId="{961859D8-6FDA-4C48-8073-741C7767634B}">
      <dgm:prSet phldrT="[Text]"/>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r>
            <a:rPr lang="en-GB" b="1"/>
            <a:t>Desk space: </a:t>
          </a:r>
          <a:r>
            <a:rPr lang="en-GB"/>
            <a:t>In order to accommodate a PC, keyboard, mouse and printer, it is recommended that the desk be no smaller than 120cm x 70cm. [link to HSE 'Working with display equipment on 'Practice Information' page]. Health &amp; Safety Guidance states that 11 square meters is required per person. [link to HSE Guidance provided on 'Practice Information'. page]. </a:t>
          </a:r>
        </a:p>
      </dgm:t>
    </dgm:pt>
    <dgm:pt modelId="{2E2ADFD9-C02B-4B7D-A0F4-7D4BD7EC062F}" type="parTrans" cxnId="{C4F6ED86-2A3A-4E0A-A7AC-583B5C645F6E}">
      <dgm:prSet/>
      <dgm:spPr/>
      <dgm:t>
        <a:bodyPr/>
        <a:lstStyle/>
        <a:p>
          <a:endParaRPr lang="en-GB"/>
        </a:p>
      </dgm:t>
    </dgm:pt>
    <dgm:pt modelId="{573EE0A0-0BDD-4D1A-A40B-C8E2AA1A7703}" type="sibTrans" cxnId="{C4F6ED86-2A3A-4E0A-A7AC-583B5C645F6E}">
      <dgm:prSet/>
      <dgm:spPr/>
      <dgm:t>
        <a:bodyPr/>
        <a:lstStyle/>
        <a:p>
          <a:endParaRPr lang="en-GB"/>
        </a:p>
      </dgm:t>
    </dgm:pt>
    <dgm:pt modelId="{A9C302B5-7736-4D6B-AB6E-9ABFD3E844FC}">
      <dgm:prSet phldrT="[Text]" custT="1"/>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r>
            <a:rPr lang="en-GB" sz="1600" b="1"/>
            <a:t>Patient Caller/Check-in: </a:t>
          </a:r>
          <a:r>
            <a:rPr lang="en-GB" sz="1600"/>
            <a:t>Data cabling will also be required for these systems if they are  being considered.</a:t>
          </a:r>
        </a:p>
      </dgm:t>
    </dgm:pt>
    <dgm:pt modelId="{5A927AC5-17D2-430D-91F1-CCDC03800FF5}" type="sibTrans" cxnId="{72AE70F9-A6C9-469D-8ACA-91FAFF907CAF}">
      <dgm:prSet/>
      <dgm:spPr/>
      <dgm:t>
        <a:bodyPr/>
        <a:lstStyle/>
        <a:p>
          <a:endParaRPr lang="en-GB"/>
        </a:p>
      </dgm:t>
    </dgm:pt>
    <dgm:pt modelId="{44E53A5C-C22A-42F3-A767-F269FB5817B4}" type="parTrans" cxnId="{72AE70F9-A6C9-469D-8ACA-91FAFF907CAF}">
      <dgm:prSet/>
      <dgm:spPr/>
      <dgm:t>
        <a:bodyPr/>
        <a:lstStyle/>
        <a:p>
          <a:endParaRPr lang="en-GB"/>
        </a:p>
      </dgm:t>
    </dgm:pt>
    <dgm:pt modelId="{B29BBEF5-6EC4-4D6F-9705-393ABDFED349}">
      <dgm:prSet phldrT="[Text]" custT="1"/>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r>
            <a:rPr lang="en-GB" sz="1600" b="1"/>
            <a:t>Phones:</a:t>
          </a:r>
          <a:r>
            <a:rPr lang="en-GB" sz="1600"/>
            <a:t> If the practice is planning to install an IP phone system, it is advisable to cable for this at the same time cabling is being laid for data.</a:t>
          </a:r>
        </a:p>
      </dgm:t>
    </dgm:pt>
    <dgm:pt modelId="{E02702BB-EC44-4702-BCE6-38435F78529E}" type="sibTrans" cxnId="{32723A89-197B-4AFC-B7ED-8258E53F8668}">
      <dgm:prSet/>
      <dgm:spPr/>
      <dgm:t>
        <a:bodyPr/>
        <a:lstStyle/>
        <a:p>
          <a:endParaRPr lang="en-GB"/>
        </a:p>
      </dgm:t>
    </dgm:pt>
    <dgm:pt modelId="{68932604-BCCB-488A-B403-23FE34D3039F}" type="parTrans" cxnId="{32723A89-197B-4AFC-B7ED-8258E53F8668}">
      <dgm:prSet/>
      <dgm:spPr/>
      <dgm:t>
        <a:bodyPr/>
        <a:lstStyle/>
        <a:p>
          <a:endParaRPr lang="en-GB"/>
        </a:p>
      </dgm:t>
    </dgm:pt>
    <dgm:pt modelId="{E127ACE0-98AD-4F25-9B63-36316F43E961}">
      <dgm:prSet phldrT="[Text]" custT="1"/>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r>
            <a:rPr lang="en-GB" sz="1600" b="1"/>
            <a:t>Network Cabling: </a:t>
          </a:r>
          <a:r>
            <a:rPr lang="en-GB" sz="1600"/>
            <a:t>It is best to install data cabling as part of the build/redevelopment work so it can be laid in conduit before plastering. The alternative is the installation of surface mounted PVC trunking.</a:t>
          </a:r>
        </a:p>
      </dgm:t>
    </dgm:pt>
    <dgm:pt modelId="{3521FDB8-D3A2-42ED-9FD1-16CF35E374F1}" type="sibTrans" cxnId="{8865854B-DD72-4C18-BD77-41D8B5D43953}">
      <dgm:prSet/>
      <dgm:spPr/>
      <dgm:t>
        <a:bodyPr/>
        <a:lstStyle/>
        <a:p>
          <a:endParaRPr lang="en-GB"/>
        </a:p>
      </dgm:t>
    </dgm:pt>
    <dgm:pt modelId="{D9CBBA33-A286-4259-99F7-F4FDFD5F6144}" type="parTrans" cxnId="{8865854B-DD72-4C18-BD77-41D8B5D43953}">
      <dgm:prSet/>
      <dgm:spPr/>
      <dgm:t>
        <a:bodyPr/>
        <a:lstStyle/>
        <a:p>
          <a:endParaRPr lang="en-GB"/>
        </a:p>
      </dgm:t>
    </dgm:pt>
    <dgm:pt modelId="{662BBD07-D208-4FBB-95C6-2FA0E469E204}">
      <dgm:prSet phldrT="[Text]" custT="1"/>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r>
            <a:rPr lang="en-GB" sz="1600" b="1"/>
            <a:t>Broadband:</a:t>
          </a:r>
          <a:r>
            <a:rPr lang="en-GB" sz="1600"/>
            <a:t> Access to the NHS Wide Area Network: Any installation or move of an existing connection will require a minimum 60 days notice from date of order.</a:t>
          </a:r>
        </a:p>
      </dgm:t>
    </dgm:pt>
    <dgm:pt modelId="{B7488F47-6728-4B23-8982-751601C51A25}" type="sibTrans" cxnId="{CC672D1D-786D-4E2A-812B-4830B7355128}">
      <dgm:prSet/>
      <dgm:spPr/>
      <dgm:t>
        <a:bodyPr/>
        <a:lstStyle/>
        <a:p>
          <a:endParaRPr lang="en-GB"/>
        </a:p>
      </dgm:t>
    </dgm:pt>
    <dgm:pt modelId="{C79B167A-372E-4837-9627-A1BB12268B38}" type="parTrans" cxnId="{CC672D1D-786D-4E2A-812B-4830B7355128}">
      <dgm:prSet/>
      <dgm:spPr/>
      <dgm:t>
        <a:bodyPr/>
        <a:lstStyle/>
        <a:p>
          <a:endParaRPr lang="en-GB"/>
        </a:p>
      </dgm:t>
    </dgm:pt>
    <dgm:pt modelId="{83B84E93-40DC-4CF3-919A-80C105F2FC34}">
      <dgm:prSet phldrT="[Text]" custT="1"/>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r>
            <a:rPr lang="en-GB" sz="1600" b="1"/>
            <a:t>Critical network equipment: </a:t>
          </a:r>
          <a:r>
            <a:rPr lang="en-GB" sz="1600"/>
            <a:t>If possible, the power supply for the router, switch and server should be on a seperate supply. This will minimise the risk of data loss should there be a trip on the main circuit.</a:t>
          </a:r>
        </a:p>
      </dgm:t>
    </dgm:pt>
    <dgm:pt modelId="{9FF0A256-0E6F-40A3-9A3F-C5A9DC395137}" type="parTrans" cxnId="{25E6C930-75CE-44AB-A6A4-26A11F99C0ED}">
      <dgm:prSet/>
      <dgm:spPr/>
      <dgm:t>
        <a:bodyPr/>
        <a:lstStyle/>
        <a:p>
          <a:endParaRPr lang="en-GB"/>
        </a:p>
      </dgm:t>
    </dgm:pt>
    <dgm:pt modelId="{CBA87C1C-3338-4186-AE01-7B0753BEF746}" type="sibTrans" cxnId="{25E6C930-75CE-44AB-A6A4-26A11F99C0ED}">
      <dgm:prSet/>
      <dgm:spPr/>
      <dgm:t>
        <a:bodyPr/>
        <a:lstStyle/>
        <a:p>
          <a:endParaRPr lang="en-GB"/>
        </a:p>
      </dgm:t>
    </dgm:pt>
    <dgm:pt modelId="{241DAA39-B34D-4D2B-834A-0FAD70526E1C}">
      <dgm:prSet phldrT="[Text]"/>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endParaRPr lang="en-GB"/>
        </a:p>
      </dgm:t>
    </dgm:pt>
    <dgm:pt modelId="{62040DE3-3698-4FAB-8757-31157EA94D89}" type="parTrans" cxnId="{C42474ED-C7E3-4D5F-8497-563D4DA69AAB}">
      <dgm:prSet/>
      <dgm:spPr/>
      <dgm:t>
        <a:bodyPr/>
        <a:lstStyle/>
        <a:p>
          <a:endParaRPr lang="en-GB"/>
        </a:p>
      </dgm:t>
    </dgm:pt>
    <dgm:pt modelId="{C0235019-A79C-4BD0-82F4-5F0AFF0CA721}" type="sibTrans" cxnId="{C42474ED-C7E3-4D5F-8497-563D4DA69AAB}">
      <dgm:prSet/>
      <dgm:spPr/>
      <dgm:t>
        <a:bodyPr/>
        <a:lstStyle/>
        <a:p>
          <a:endParaRPr lang="en-GB"/>
        </a:p>
      </dgm:t>
    </dgm:pt>
    <dgm:pt modelId="{8216CE9A-17D8-4586-8F54-7BB784ECD9A3}">
      <dgm:prSet phldrT="[Text]"/>
      <dgm:spPr>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dgm:spPr>
      <dgm:t>
        <a:bodyPr/>
        <a:lstStyle/>
        <a:p>
          <a:r>
            <a:rPr lang="en-GB" b="1"/>
            <a:t>Equipment moves: </a:t>
          </a:r>
          <a:r>
            <a:rPr lang="en-GB"/>
            <a:t>This should be requested via the service desk. Practices should not seek to move equipment themselves. Note: The service desk will require advance notice of any moves in order to plan engineering resource. If equipment needs to be removed from rooms, a suitable area, secure and away from dust will need to be provided.</a:t>
          </a:r>
        </a:p>
      </dgm:t>
    </dgm:pt>
    <dgm:pt modelId="{B4151A74-F14D-4A12-A2A5-137383399A80}" type="parTrans" cxnId="{18ACE60D-E99B-4561-B81C-19C1CF3D0073}">
      <dgm:prSet/>
      <dgm:spPr/>
      <dgm:t>
        <a:bodyPr/>
        <a:lstStyle/>
        <a:p>
          <a:endParaRPr lang="en-GB"/>
        </a:p>
      </dgm:t>
    </dgm:pt>
    <dgm:pt modelId="{8D07A688-CA6C-4132-A23B-D1379001FCA9}" type="sibTrans" cxnId="{18ACE60D-E99B-4561-B81C-19C1CF3D0073}">
      <dgm:prSet/>
      <dgm:spPr/>
      <dgm:t>
        <a:bodyPr/>
        <a:lstStyle/>
        <a:p>
          <a:endParaRPr lang="en-GB"/>
        </a:p>
      </dgm:t>
    </dgm:pt>
    <dgm:pt modelId="{0BA34EB9-A279-43DD-95C0-95661B2B3504}" type="pres">
      <dgm:prSet presAssocID="{9C53A719-9E90-4BEA-8847-F094DB06A9DC}" presName="linearFlow" presStyleCnt="0">
        <dgm:presLayoutVars>
          <dgm:dir/>
          <dgm:animLvl val="lvl"/>
          <dgm:resizeHandles/>
        </dgm:presLayoutVars>
      </dgm:prSet>
      <dgm:spPr/>
      <dgm:t>
        <a:bodyPr/>
        <a:lstStyle/>
        <a:p>
          <a:endParaRPr lang="en-GB"/>
        </a:p>
      </dgm:t>
    </dgm:pt>
    <dgm:pt modelId="{04B3D354-7C2D-4B0D-AB0E-0C42904C05C6}" type="pres">
      <dgm:prSet presAssocID="{F11218F1-EB76-4FD1-9C64-9416EF42E61E}" presName="compositeNode" presStyleCnt="0">
        <dgm:presLayoutVars>
          <dgm:bulletEnabled val="1"/>
        </dgm:presLayoutVars>
      </dgm:prSet>
      <dgm:spPr/>
    </dgm:pt>
    <dgm:pt modelId="{A47B3222-09DB-401A-88FE-7179776C5AAC}" type="pres">
      <dgm:prSet presAssocID="{F11218F1-EB76-4FD1-9C64-9416EF42E61E}" presName="image" presStyleLbl="fgImgPlace1" presStyleIdx="0" presStyleCnt="3" custScaleX="53083" custScaleY="53823" custLinFactNeighborX="-18473" custLinFactNeighborY="-2842"/>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l="-7000" r="-7000"/>
          </a:stretch>
        </a:blipFill>
      </dgm:spPr>
      <dgm:t>
        <a:bodyPr/>
        <a:lstStyle/>
        <a:p>
          <a:endParaRPr lang="en-GB"/>
        </a:p>
      </dgm:t>
    </dgm:pt>
    <dgm:pt modelId="{971F5641-3106-4AEE-A7B6-9AA4B6C9A6EF}" type="pres">
      <dgm:prSet presAssocID="{F11218F1-EB76-4FD1-9C64-9416EF42E61E}" presName="childNode" presStyleLbl="node1" presStyleIdx="0" presStyleCnt="3" custScaleY="120706">
        <dgm:presLayoutVars>
          <dgm:bulletEnabled val="1"/>
        </dgm:presLayoutVars>
      </dgm:prSet>
      <dgm:spPr/>
      <dgm:t>
        <a:bodyPr/>
        <a:lstStyle/>
        <a:p>
          <a:endParaRPr lang="en-GB"/>
        </a:p>
      </dgm:t>
    </dgm:pt>
    <dgm:pt modelId="{E809C2EC-C7FD-4501-9776-912617A1DB32}" type="pres">
      <dgm:prSet presAssocID="{F11218F1-EB76-4FD1-9C64-9416EF42E61E}" presName="parentNode" presStyleLbl="revTx" presStyleIdx="0" presStyleCnt="3">
        <dgm:presLayoutVars>
          <dgm:chMax val="0"/>
          <dgm:bulletEnabled val="1"/>
        </dgm:presLayoutVars>
      </dgm:prSet>
      <dgm:spPr/>
      <dgm:t>
        <a:bodyPr/>
        <a:lstStyle/>
        <a:p>
          <a:endParaRPr lang="en-GB"/>
        </a:p>
      </dgm:t>
    </dgm:pt>
    <dgm:pt modelId="{5C66AD84-AB9C-4D0D-A7AE-8DE3F42ABEA5}" type="pres">
      <dgm:prSet presAssocID="{52E45E65-B30A-4EB6-A037-4F4AC885438D}" presName="sibTrans" presStyleCnt="0"/>
      <dgm:spPr/>
    </dgm:pt>
    <dgm:pt modelId="{3D05DF8D-4104-4FF8-8FA2-65B760C66207}" type="pres">
      <dgm:prSet presAssocID="{F7109735-3AD7-479F-AC8A-16E297310E4E}" presName="compositeNode" presStyleCnt="0">
        <dgm:presLayoutVars>
          <dgm:bulletEnabled val="1"/>
        </dgm:presLayoutVars>
      </dgm:prSet>
      <dgm:spPr/>
    </dgm:pt>
    <dgm:pt modelId="{4F31AA65-A68A-4C10-AD46-8E7B1448040D}" type="pres">
      <dgm:prSet presAssocID="{F7109735-3AD7-479F-AC8A-16E297310E4E}" presName="image" presStyleLbl="fgImgPlace1" presStyleIdx="1" presStyleCnt="3" custScaleX="53600" custScaleY="50999"/>
      <dgm:spPr/>
    </dgm:pt>
    <dgm:pt modelId="{3B8AAEDB-88F9-4D28-AD69-1AA1F322FA94}" type="pres">
      <dgm:prSet presAssocID="{F7109735-3AD7-479F-AC8A-16E297310E4E}" presName="childNode" presStyleLbl="node1" presStyleIdx="1" presStyleCnt="3" custScaleY="117660">
        <dgm:presLayoutVars>
          <dgm:bulletEnabled val="1"/>
        </dgm:presLayoutVars>
      </dgm:prSet>
      <dgm:spPr/>
      <dgm:t>
        <a:bodyPr/>
        <a:lstStyle/>
        <a:p>
          <a:endParaRPr lang="en-GB"/>
        </a:p>
      </dgm:t>
    </dgm:pt>
    <dgm:pt modelId="{1E77D880-04FD-4C0D-B76C-2756E42A9EBC}" type="pres">
      <dgm:prSet presAssocID="{F7109735-3AD7-479F-AC8A-16E297310E4E}" presName="parentNode" presStyleLbl="revTx" presStyleIdx="1" presStyleCnt="3">
        <dgm:presLayoutVars>
          <dgm:chMax val="0"/>
          <dgm:bulletEnabled val="1"/>
        </dgm:presLayoutVars>
      </dgm:prSet>
      <dgm:spPr/>
      <dgm:t>
        <a:bodyPr/>
        <a:lstStyle/>
        <a:p>
          <a:endParaRPr lang="en-GB"/>
        </a:p>
      </dgm:t>
    </dgm:pt>
    <dgm:pt modelId="{70693799-0256-4894-89CA-FE1AD89405C1}" type="pres">
      <dgm:prSet presAssocID="{CFAF5ED3-9F8C-4E75-A4C9-897B35609EFE}" presName="sibTrans" presStyleCnt="0"/>
      <dgm:spPr/>
    </dgm:pt>
    <dgm:pt modelId="{D6C18EF2-054E-4749-8272-09831C50CCCE}" type="pres">
      <dgm:prSet presAssocID="{A6923F1E-7C5F-45BD-9A5C-2FB16F9FA325}" presName="compositeNode" presStyleCnt="0">
        <dgm:presLayoutVars>
          <dgm:bulletEnabled val="1"/>
        </dgm:presLayoutVars>
      </dgm:prSet>
      <dgm:spPr/>
    </dgm:pt>
    <dgm:pt modelId="{84EE4931-2297-43C1-8617-025582A5BD6B}" type="pres">
      <dgm:prSet presAssocID="{A6923F1E-7C5F-45BD-9A5C-2FB16F9FA325}" presName="image" presStyleLbl="fgImgPlace1" presStyleIdx="2" presStyleCnt="3" custScaleX="42816" custScaleY="47495"/>
      <dgm:spPr/>
    </dgm:pt>
    <dgm:pt modelId="{AC88FBBD-2A63-4194-9A0D-1D8F8356EDAE}" type="pres">
      <dgm:prSet presAssocID="{A6923F1E-7C5F-45BD-9A5C-2FB16F9FA325}" presName="childNode" presStyleLbl="node1" presStyleIdx="2" presStyleCnt="3" custScaleX="99458" custScaleY="121501">
        <dgm:presLayoutVars>
          <dgm:bulletEnabled val="1"/>
        </dgm:presLayoutVars>
      </dgm:prSet>
      <dgm:spPr/>
      <dgm:t>
        <a:bodyPr/>
        <a:lstStyle/>
        <a:p>
          <a:endParaRPr lang="en-GB"/>
        </a:p>
      </dgm:t>
    </dgm:pt>
    <dgm:pt modelId="{C329D03E-3196-4090-BEB8-99FFD57B596E}" type="pres">
      <dgm:prSet presAssocID="{A6923F1E-7C5F-45BD-9A5C-2FB16F9FA325}" presName="parentNode" presStyleLbl="revTx" presStyleIdx="2" presStyleCnt="3">
        <dgm:presLayoutVars>
          <dgm:chMax val="0"/>
          <dgm:bulletEnabled val="1"/>
        </dgm:presLayoutVars>
      </dgm:prSet>
      <dgm:spPr/>
      <dgm:t>
        <a:bodyPr/>
        <a:lstStyle/>
        <a:p>
          <a:endParaRPr lang="en-GB"/>
        </a:p>
      </dgm:t>
    </dgm:pt>
  </dgm:ptLst>
  <dgm:cxnLst>
    <dgm:cxn modelId="{54F923C6-D338-471F-979F-F805D0F596B2}" type="presOf" srcId="{A9C302B5-7736-4D6B-AB6E-9ABFD3E844FC}" destId="{971F5641-3106-4AEE-A7B6-9AA4B6C9A6EF}" srcOrd="0" destOrd="3" presId="urn:microsoft.com/office/officeart/2005/8/layout/hList2"/>
    <dgm:cxn modelId="{29C1B96A-9FEC-496D-A56E-4F1D6571E6EA}" type="presOf" srcId="{662BBD07-D208-4FBB-95C6-2FA0E469E204}" destId="{971F5641-3106-4AEE-A7B6-9AA4B6C9A6EF}" srcOrd="0" destOrd="0" presId="urn:microsoft.com/office/officeart/2005/8/layout/hList2"/>
    <dgm:cxn modelId="{C42474ED-C7E3-4D5F-8497-563D4DA69AAB}" srcId="{A6923F1E-7C5F-45BD-9A5C-2FB16F9FA325}" destId="{241DAA39-B34D-4D2B-834A-0FAD70526E1C}" srcOrd="2" destOrd="0" parTransId="{62040DE3-3698-4FAB-8757-31157EA94D89}" sibTransId="{C0235019-A79C-4BD0-82F4-5F0AFF0CA721}"/>
    <dgm:cxn modelId="{C2642BB5-36D9-4814-BF06-E835B8ADF7E6}" type="presOf" srcId="{241DAA39-B34D-4D2B-834A-0FAD70526E1C}" destId="{AC88FBBD-2A63-4194-9A0D-1D8F8356EDAE}" srcOrd="0" destOrd="2" presId="urn:microsoft.com/office/officeart/2005/8/layout/hList2"/>
    <dgm:cxn modelId="{18ACE60D-E99B-4561-B81C-19C1CF3D0073}" srcId="{A6923F1E-7C5F-45BD-9A5C-2FB16F9FA325}" destId="{8216CE9A-17D8-4586-8F54-7BB784ECD9A3}" srcOrd="1" destOrd="0" parTransId="{B4151A74-F14D-4A12-A2A5-137383399A80}" sibTransId="{8D07A688-CA6C-4132-A23B-D1379001FCA9}"/>
    <dgm:cxn modelId="{25E6C930-75CE-44AB-A6A4-26A11F99C0ED}" srcId="{F7109735-3AD7-479F-AC8A-16E297310E4E}" destId="{83B84E93-40DC-4CF3-919A-80C105F2FC34}" srcOrd="2" destOrd="0" parTransId="{9FF0A256-0E6F-40A3-9A3F-C5A9DC395137}" sibTransId="{CBA87C1C-3338-4186-AE01-7B0753BEF746}"/>
    <dgm:cxn modelId="{EAE7D98F-8689-4E84-B0F8-37DD7532AFA7}" srcId="{9C53A719-9E90-4BEA-8847-F094DB06A9DC}" destId="{F11218F1-EB76-4FD1-9C64-9416EF42E61E}" srcOrd="0" destOrd="0" parTransId="{89E407B2-1FC1-4E78-AADC-3CE3918C7E8D}" sibTransId="{52E45E65-B30A-4EB6-A037-4F4AC885438D}"/>
    <dgm:cxn modelId="{CD62F44D-1252-4C34-8852-21F80A026C07}" srcId="{9C53A719-9E90-4BEA-8847-F094DB06A9DC}" destId="{F7109735-3AD7-479F-AC8A-16E297310E4E}" srcOrd="1" destOrd="0" parTransId="{745E4430-C8A6-486B-8BF5-9678869C479F}" sibTransId="{CFAF5ED3-9F8C-4E75-A4C9-897B35609EFE}"/>
    <dgm:cxn modelId="{44113127-2215-448D-B31F-B8CD3BB4C000}" type="presOf" srcId="{B29BBEF5-6EC4-4D6F-9705-393ABDFED349}" destId="{971F5641-3106-4AEE-A7B6-9AA4B6C9A6EF}" srcOrd="0" destOrd="2" presId="urn:microsoft.com/office/officeart/2005/8/layout/hList2"/>
    <dgm:cxn modelId="{11862E0A-4FAC-4A42-9967-59F106D0E258}" type="presOf" srcId="{83B84E93-40DC-4CF3-919A-80C105F2FC34}" destId="{3B8AAEDB-88F9-4D28-AD69-1AA1F322FA94}" srcOrd="0" destOrd="2" presId="urn:microsoft.com/office/officeart/2005/8/layout/hList2"/>
    <dgm:cxn modelId="{89C082C9-6673-4368-8D59-A46B20896FC5}" type="presOf" srcId="{E127ACE0-98AD-4F25-9B63-36316F43E961}" destId="{971F5641-3106-4AEE-A7B6-9AA4B6C9A6EF}" srcOrd="0" destOrd="1" presId="urn:microsoft.com/office/officeart/2005/8/layout/hList2"/>
    <dgm:cxn modelId="{267472B9-A969-4FE9-A088-36651F918BF1}" srcId="{F7109735-3AD7-479F-AC8A-16E297310E4E}" destId="{118F4E89-4CF3-4BEB-8B17-A088717E20FC}" srcOrd="1" destOrd="0" parTransId="{68E9EA98-79C6-4E16-8DD0-B0631BE8CE9E}" sibTransId="{2F893004-09CA-40C9-B395-252649623B6A}"/>
    <dgm:cxn modelId="{F7F44A78-BA3C-4CB6-85F2-8792CB6AA977}" type="presOf" srcId="{961859D8-6FDA-4C48-8073-741C7767634B}" destId="{AC88FBBD-2A63-4194-9A0D-1D8F8356EDAE}" srcOrd="0" destOrd="0" presId="urn:microsoft.com/office/officeart/2005/8/layout/hList2"/>
    <dgm:cxn modelId="{DC0A032E-2E5E-4B84-A7FF-9AFAD52F7CD6}" type="presOf" srcId="{B3832612-4A5D-4EEC-BA6E-B03D3CCEF058}" destId="{3B8AAEDB-88F9-4D28-AD69-1AA1F322FA94}" srcOrd="0" destOrd="0" presId="urn:microsoft.com/office/officeart/2005/8/layout/hList2"/>
    <dgm:cxn modelId="{F2417E40-12EF-426E-BA9F-B2D96FA19961}" type="presOf" srcId="{F7109735-3AD7-479F-AC8A-16E297310E4E}" destId="{1E77D880-04FD-4C0D-B76C-2756E42A9EBC}" srcOrd="0" destOrd="0" presId="urn:microsoft.com/office/officeart/2005/8/layout/hList2"/>
    <dgm:cxn modelId="{CC672D1D-786D-4E2A-812B-4830B7355128}" srcId="{F11218F1-EB76-4FD1-9C64-9416EF42E61E}" destId="{662BBD07-D208-4FBB-95C6-2FA0E469E204}" srcOrd="0" destOrd="0" parTransId="{C79B167A-372E-4837-9627-A1BB12268B38}" sibTransId="{B7488F47-6728-4B23-8982-751601C51A25}"/>
    <dgm:cxn modelId="{32723A89-197B-4AFC-B7ED-8258E53F8668}" srcId="{F11218F1-EB76-4FD1-9C64-9416EF42E61E}" destId="{B29BBEF5-6EC4-4D6F-9705-393ABDFED349}" srcOrd="2" destOrd="0" parTransId="{68932604-BCCB-488A-B403-23FE34D3039F}" sibTransId="{E02702BB-EC44-4702-BCE6-38435F78529E}"/>
    <dgm:cxn modelId="{6909CF57-8E42-419B-8D3D-C009A7405AF3}" type="presOf" srcId="{9C53A719-9E90-4BEA-8847-F094DB06A9DC}" destId="{0BA34EB9-A279-43DD-95C0-95661B2B3504}" srcOrd="0" destOrd="0" presId="urn:microsoft.com/office/officeart/2005/8/layout/hList2"/>
    <dgm:cxn modelId="{9225112C-2D78-4F78-AD18-2FCBA6BF5BD8}" type="presOf" srcId="{8216CE9A-17D8-4586-8F54-7BB784ECD9A3}" destId="{AC88FBBD-2A63-4194-9A0D-1D8F8356EDAE}" srcOrd="0" destOrd="1" presId="urn:microsoft.com/office/officeart/2005/8/layout/hList2"/>
    <dgm:cxn modelId="{72AE70F9-A6C9-469D-8ACA-91FAFF907CAF}" srcId="{F11218F1-EB76-4FD1-9C64-9416EF42E61E}" destId="{A9C302B5-7736-4D6B-AB6E-9ABFD3E844FC}" srcOrd="3" destOrd="0" parTransId="{44E53A5C-C22A-42F3-A767-F269FB5817B4}" sibTransId="{5A927AC5-17D2-430D-91F1-CCDC03800FF5}"/>
    <dgm:cxn modelId="{A13510F0-EB4E-460C-95A8-1C5297C912EE}" type="presOf" srcId="{F11218F1-EB76-4FD1-9C64-9416EF42E61E}" destId="{E809C2EC-C7FD-4501-9776-912617A1DB32}" srcOrd="0" destOrd="0" presId="urn:microsoft.com/office/officeart/2005/8/layout/hList2"/>
    <dgm:cxn modelId="{1C0DC8EA-653D-473A-AAD4-CB801D4FB5D1}" srcId="{9C53A719-9E90-4BEA-8847-F094DB06A9DC}" destId="{A6923F1E-7C5F-45BD-9A5C-2FB16F9FA325}" srcOrd="2" destOrd="0" parTransId="{A2F021B8-2DCB-4FAD-AB9F-11C94C584D42}" sibTransId="{CC4387FB-B396-4537-827E-B0725B1EB8B9}"/>
    <dgm:cxn modelId="{588AC84B-5E67-4B3C-BBD5-ACA283FABF05}" srcId="{F7109735-3AD7-479F-AC8A-16E297310E4E}" destId="{B3832612-4A5D-4EEC-BA6E-B03D3CCEF058}" srcOrd="0" destOrd="0" parTransId="{7336FB73-B03A-4B83-B6C2-CDD2C4FBB841}" sibTransId="{D2C5150D-ADE4-4630-BF0C-DA907DC99FE4}"/>
    <dgm:cxn modelId="{A43EA67F-FFF5-4008-A6F5-5D988B487E72}" type="presOf" srcId="{118F4E89-4CF3-4BEB-8B17-A088717E20FC}" destId="{3B8AAEDB-88F9-4D28-AD69-1AA1F322FA94}" srcOrd="0" destOrd="1" presId="urn:microsoft.com/office/officeart/2005/8/layout/hList2"/>
    <dgm:cxn modelId="{C4F6ED86-2A3A-4E0A-A7AC-583B5C645F6E}" srcId="{A6923F1E-7C5F-45BD-9A5C-2FB16F9FA325}" destId="{961859D8-6FDA-4C48-8073-741C7767634B}" srcOrd="0" destOrd="0" parTransId="{2E2ADFD9-C02B-4B7D-A0F4-7D4BD7EC062F}" sibTransId="{573EE0A0-0BDD-4D1A-A40B-C8E2AA1A7703}"/>
    <dgm:cxn modelId="{611896CA-22F4-4DFD-BE76-47BCB9FD32CA}" type="presOf" srcId="{A6923F1E-7C5F-45BD-9A5C-2FB16F9FA325}" destId="{C329D03E-3196-4090-BEB8-99FFD57B596E}" srcOrd="0" destOrd="0" presId="urn:microsoft.com/office/officeart/2005/8/layout/hList2"/>
    <dgm:cxn modelId="{8865854B-DD72-4C18-BD77-41D8B5D43953}" srcId="{F11218F1-EB76-4FD1-9C64-9416EF42E61E}" destId="{E127ACE0-98AD-4F25-9B63-36316F43E961}" srcOrd="1" destOrd="0" parTransId="{D9CBBA33-A286-4259-99F7-F4FDFD5F6144}" sibTransId="{3521FDB8-D3A2-42ED-9FD1-16CF35E374F1}"/>
    <dgm:cxn modelId="{92754E8C-AFFF-4278-A73B-5B953D8DD2FD}" type="presParOf" srcId="{0BA34EB9-A279-43DD-95C0-95661B2B3504}" destId="{04B3D354-7C2D-4B0D-AB0E-0C42904C05C6}" srcOrd="0" destOrd="0" presId="urn:microsoft.com/office/officeart/2005/8/layout/hList2"/>
    <dgm:cxn modelId="{9634DA1F-F0ED-44F5-8AEB-E8245FE4E0B3}" type="presParOf" srcId="{04B3D354-7C2D-4B0D-AB0E-0C42904C05C6}" destId="{A47B3222-09DB-401A-88FE-7179776C5AAC}" srcOrd="0" destOrd="0" presId="urn:microsoft.com/office/officeart/2005/8/layout/hList2"/>
    <dgm:cxn modelId="{AE7CD17D-8686-4AF9-B3B7-D1FDA87100AF}" type="presParOf" srcId="{04B3D354-7C2D-4B0D-AB0E-0C42904C05C6}" destId="{971F5641-3106-4AEE-A7B6-9AA4B6C9A6EF}" srcOrd="1" destOrd="0" presId="urn:microsoft.com/office/officeart/2005/8/layout/hList2"/>
    <dgm:cxn modelId="{80CBD763-235E-4F5C-B0DD-E098112CDB6C}" type="presParOf" srcId="{04B3D354-7C2D-4B0D-AB0E-0C42904C05C6}" destId="{E809C2EC-C7FD-4501-9776-912617A1DB32}" srcOrd="2" destOrd="0" presId="urn:microsoft.com/office/officeart/2005/8/layout/hList2"/>
    <dgm:cxn modelId="{3164F3AA-F2B3-4902-8770-E469B1A920D0}" type="presParOf" srcId="{0BA34EB9-A279-43DD-95C0-95661B2B3504}" destId="{5C66AD84-AB9C-4D0D-A7AE-8DE3F42ABEA5}" srcOrd="1" destOrd="0" presId="urn:microsoft.com/office/officeart/2005/8/layout/hList2"/>
    <dgm:cxn modelId="{6A941EA2-6A2F-4AAB-AEE2-E3F7A6A5C4DC}" type="presParOf" srcId="{0BA34EB9-A279-43DD-95C0-95661B2B3504}" destId="{3D05DF8D-4104-4FF8-8FA2-65B760C66207}" srcOrd="2" destOrd="0" presId="urn:microsoft.com/office/officeart/2005/8/layout/hList2"/>
    <dgm:cxn modelId="{AD744E4D-FC8B-46D5-BA79-0BB18E7A66FA}" type="presParOf" srcId="{3D05DF8D-4104-4FF8-8FA2-65B760C66207}" destId="{4F31AA65-A68A-4C10-AD46-8E7B1448040D}" srcOrd="0" destOrd="0" presId="urn:microsoft.com/office/officeart/2005/8/layout/hList2"/>
    <dgm:cxn modelId="{B35C1F29-7FC0-4B2B-AE68-B006D490638B}" type="presParOf" srcId="{3D05DF8D-4104-4FF8-8FA2-65B760C66207}" destId="{3B8AAEDB-88F9-4D28-AD69-1AA1F322FA94}" srcOrd="1" destOrd="0" presId="urn:microsoft.com/office/officeart/2005/8/layout/hList2"/>
    <dgm:cxn modelId="{09A9C373-211B-4127-B777-A45A2C94A4FD}" type="presParOf" srcId="{3D05DF8D-4104-4FF8-8FA2-65B760C66207}" destId="{1E77D880-04FD-4C0D-B76C-2756E42A9EBC}" srcOrd="2" destOrd="0" presId="urn:microsoft.com/office/officeart/2005/8/layout/hList2"/>
    <dgm:cxn modelId="{F5289320-E628-4DCA-ADCE-E3EAE15891C2}" type="presParOf" srcId="{0BA34EB9-A279-43DD-95C0-95661B2B3504}" destId="{70693799-0256-4894-89CA-FE1AD89405C1}" srcOrd="3" destOrd="0" presId="urn:microsoft.com/office/officeart/2005/8/layout/hList2"/>
    <dgm:cxn modelId="{864D125A-D418-4FAC-A0D0-92E1232BB662}" type="presParOf" srcId="{0BA34EB9-A279-43DD-95C0-95661B2B3504}" destId="{D6C18EF2-054E-4749-8272-09831C50CCCE}" srcOrd="4" destOrd="0" presId="urn:microsoft.com/office/officeart/2005/8/layout/hList2"/>
    <dgm:cxn modelId="{8A55D788-C516-4848-BC8E-AE48AFE1193C}" type="presParOf" srcId="{D6C18EF2-054E-4749-8272-09831C50CCCE}" destId="{84EE4931-2297-43C1-8617-025582A5BD6B}" srcOrd="0" destOrd="0" presId="urn:microsoft.com/office/officeart/2005/8/layout/hList2"/>
    <dgm:cxn modelId="{0FD8CA0D-324E-4558-A39A-10300A9FCDFF}" type="presParOf" srcId="{D6C18EF2-054E-4749-8272-09831C50CCCE}" destId="{AC88FBBD-2A63-4194-9A0D-1D8F8356EDAE}" srcOrd="1" destOrd="0" presId="urn:microsoft.com/office/officeart/2005/8/layout/hList2"/>
    <dgm:cxn modelId="{03E9CB4C-0C43-4A3A-B8FB-F027A99D52A6}" type="presParOf" srcId="{D6C18EF2-054E-4749-8272-09831C50CCCE}" destId="{C329D03E-3196-4090-BEB8-99FFD57B596E}" srcOrd="2" destOrd="0" presId="urn:microsoft.com/office/officeart/2005/8/layout/h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List2">
  <dgm:title val=""/>
  <dgm:desc val=""/>
  <dgm:catLst>
    <dgm:cat type="list" pri="6000"/>
    <dgm:cat type="relationship" pri="16000"/>
    <dgm:cat type="picture" pri="29000"/>
    <dgm:cat type="pictureconvert" pri="29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dgm:varLst>
    <dgm:choose name="Name0">
      <dgm:if name="Name1" func="var" arg="dir" op="equ" val="norm">
        <dgm:alg type="lin">
          <dgm:param type="linDir" val="fromL"/>
          <dgm:param type="nodeVertAlign" val="t"/>
        </dgm:alg>
      </dgm:if>
      <dgm:else name="Name2">
        <dgm:alg type="lin">
          <dgm:param type="linDir" val="fromR"/>
          <dgm:param type="nodeVertAlign" val="t"/>
        </dgm:alg>
      </dgm:else>
    </dgm:choose>
    <dgm:shape xmlns:r="http://schemas.openxmlformats.org/officeDocument/2006/relationships" r:blip="">
      <dgm:adjLst/>
    </dgm:shape>
    <dgm:presOf/>
    <dgm:constrLst>
      <dgm:constr type="w" for="ch" forName="compositeNode" refType="w"/>
      <dgm:constr type="h" for="ch" forName="compositeNode" refType="h"/>
      <dgm:constr type="w" for="ch" forName="sibTrans" refType="w" refFor="ch" refForName="compositeNode" op="equ" fact="0.2"/>
      <dgm:constr type="h" for="des" forName="childNode" op="equ"/>
      <dgm:constr type="w" for="des" forName="childNode" op="equ"/>
      <dgm:constr type="w" for="des" forName="parentNode" op="equ"/>
      <dgm:constr type="h" for="des" forName="image" op="equ"/>
      <dgm:constr type="w" for="des" forName="image" op="equ"/>
      <dgm:constr type="primFontSz" for="des" forName="parentNode" op="equ" val="65"/>
      <dgm:constr type="primFontSz" for="des" forName="childNode" op="equ" val="65"/>
    </dgm:constrLst>
    <dgm:ruleLst/>
    <dgm:forEach name="Name3" axis="ch" ptType="node">
      <dgm:layoutNode name="compositeNode">
        <dgm:varLst>
          <dgm:bulletEnabled val="1"/>
        </dgm:varLst>
        <dgm:alg type="composite"/>
        <dgm:presOf/>
        <dgm:choose name="Name4">
          <dgm:if name="Name5" func="var" arg="dir" op="equ" val="norm">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l" for="ch" forName="image"/>
              <dgm:constr type="w" for="ch" forName="childNode" refType="w" fact="0.85"/>
              <dgm:constr type="h" for="ch" forName="childNode" refType="h" fact="0.78"/>
              <dgm:constr type="t" for="ch" forName="childNode" refType="h" refFor="ch" refForName="image" fact="0.66"/>
              <dgm:constr type="l"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l" for="ch" forName="parentNode"/>
              <dgm:constr type="r" for="ch" forName="parentNode" refType="l" refFor="ch" refForName="childNode"/>
              <dgm:constr type="rMarg" for="ch" forName="parentNode" refType="w" refFor="ch" refForName="image" fact="1.25"/>
            </dgm:constrLst>
          </dgm:if>
          <dgm:else name="Name6">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r" for="ch" forName="image" refType="w"/>
              <dgm:constr type="w" for="ch" forName="childNode" refType="w" fact="0.85"/>
              <dgm:constr type="h" for="ch" forName="childNode" refType="h" fact="0.78"/>
              <dgm:constr type="t" for="ch" forName="childNode" refType="h" refFor="ch" refForName="image" fact="0.66"/>
              <dgm:constr type="r" for="ch" forName="childNode" refType="w"/>
              <dgm:constr type="rOff"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r" for="ch" forName="parentNode" refType="w"/>
              <dgm:constr type="l" for="ch" forName="parentNode" refType="r" refFor="ch" refForName="childNode"/>
              <dgm:constr type="lOff" for="ch" forName="parentNode" refType="rOff" refFor="ch" refForName="childNode"/>
              <dgm:constr type="lMarg" for="ch" forName="parentNode" refType="w" refFor="ch" refForName="image" fact="1.25"/>
            </dgm:constrLst>
          </dgm:else>
        </dgm:choose>
        <dgm:ruleLst>
          <dgm:rule type="w" for="ch" forName="childNode" val="NaN" fact="0.4" max="NaN"/>
          <dgm:rule type="h" for="ch" forName="childNode" val="NaN" fact="0.5" max="NaN"/>
        </dgm:ruleLst>
        <dgm:layoutNode name="image" styleLbl="fgImgPlace1">
          <dgm:alg type="sp"/>
          <dgm:shape xmlns:r="http://schemas.openxmlformats.org/officeDocument/2006/relationships" type="rect" r:blip="" zOrderOff="4" blipPhldr="1">
            <dgm:adjLst/>
          </dgm:shape>
          <dgm:presOf/>
          <dgm:constrLst/>
          <dgm:ruleLst/>
        </dgm:layoutNode>
        <dgm:layoutNode name="childNode" styleLbl="node1">
          <dgm:varLst>
            <dgm:bulletEnabled val="1"/>
          </dgm:varLst>
          <dgm:alg type="tx">
            <dgm:param type="stBulletLvl" val="1"/>
          </dgm:alg>
          <dgm:shape xmlns:r="http://schemas.openxmlformats.org/officeDocument/2006/relationships" type="rect" r:blip="" zOrderOff="2">
            <dgm:adjLst/>
          </dgm:shape>
          <dgm:presOf axis="des" ptType="node"/>
          <dgm:constrLst/>
          <dgm:ruleLst>
            <dgm:rule type="primFontSz" val="5" fact="NaN" max="NaN"/>
          </dgm:ruleLst>
        </dgm:layoutNode>
        <dgm:layoutNode name="parentNode" styleLbl="revTx">
          <dgm:varLst>
            <dgm:chMax val="0"/>
            <dgm:bulletEnabled val="1"/>
          </dgm:varLst>
          <dgm:choose name="Name7">
            <dgm:if name="Name8" func="var" arg="dir" op="equ" val="norm">
              <dgm:alg type="tx">
                <dgm:param type="autoTxRot" val="grav"/>
                <dgm:param type="txAnchorVert" val="t"/>
                <dgm:param type="parTxLTRAlign" val="r"/>
                <dgm:param type="parTxRTLAlign" val="r"/>
              </dgm:alg>
              <dgm:shape xmlns:r="http://schemas.openxmlformats.org/officeDocument/2006/relationships" rot="270" type="rect" r:blip="">
                <dgm:adjLst/>
              </dgm:shape>
              <dgm:presOf axis="self"/>
              <dgm:constrLst>
                <dgm:constr type="lMarg"/>
                <dgm:constr type="bMarg"/>
                <dgm:constr type="tMarg"/>
              </dgm:constrLst>
            </dgm:if>
            <dgm:else name="Name9">
              <dgm:alg type="tx">
                <dgm:param type="autoTxRot" val="grav"/>
                <dgm:param type="parTxLTRAlign" val="l"/>
                <dgm:param type="parTxRTLAlign" val="l"/>
              </dgm:alg>
              <dgm:shape xmlns:r="http://schemas.openxmlformats.org/officeDocument/2006/relationships" rot="90" type="rect" r:blip="">
                <dgm:adjLst/>
              </dgm:shape>
              <dgm:presOf axis="self"/>
              <dgm:constrLst>
                <dgm:constr type="rMarg"/>
                <dgm:constr type="bMarg"/>
                <dgm:constr type="tMarg"/>
              </dgm:constrLst>
            </dgm:else>
          </dgm:choose>
          <dgm:ruleLst>
            <dgm:rule type="primFontSz" val="5" fact="NaN" max="NaN"/>
          </dgm:ruleLst>
        </dgm:layoutNode>
      </dgm:layoutNode>
      <dgm:forEach name="Name10" axis="followSib" ptType="sibTrans" cnt="1">
        <dgm:layoutNode name="sibTrans">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3.jpe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347661</xdr:colOff>
      <xdr:row>18</xdr:row>
      <xdr:rowOff>119062</xdr:rowOff>
    </xdr:from>
    <xdr:to>
      <xdr:col>5</xdr:col>
      <xdr:colOff>547686</xdr:colOff>
      <xdr:row>22</xdr:row>
      <xdr:rowOff>176212</xdr:rowOff>
    </xdr:to>
    <xdr:sp macro="" textlink="">
      <xdr:nvSpPr>
        <xdr:cNvPr id="11" name="Down Arrow 10"/>
        <xdr:cNvSpPr/>
      </xdr:nvSpPr>
      <xdr:spPr>
        <a:xfrm rot="16758521">
          <a:off x="2476499" y="3838574"/>
          <a:ext cx="819150" cy="1419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33336</xdr:colOff>
      <xdr:row>13</xdr:row>
      <xdr:rowOff>100012</xdr:rowOff>
    </xdr:from>
    <xdr:to>
      <xdr:col>7</xdr:col>
      <xdr:colOff>233361</xdr:colOff>
      <xdr:row>17</xdr:row>
      <xdr:rowOff>157162</xdr:rowOff>
    </xdr:to>
    <xdr:sp macro="" textlink="">
      <xdr:nvSpPr>
        <xdr:cNvPr id="12" name="Down Arrow 11"/>
        <xdr:cNvSpPr/>
      </xdr:nvSpPr>
      <xdr:spPr>
        <a:xfrm rot="18034673">
          <a:off x="3381374" y="2867024"/>
          <a:ext cx="819150" cy="1419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442914</xdr:colOff>
      <xdr:row>8</xdr:row>
      <xdr:rowOff>4761</xdr:rowOff>
    </xdr:from>
    <xdr:to>
      <xdr:col>9</xdr:col>
      <xdr:colOff>42864</xdr:colOff>
      <xdr:row>15</xdr:row>
      <xdr:rowOff>90486</xdr:rowOff>
    </xdr:to>
    <xdr:sp macro="" textlink="">
      <xdr:nvSpPr>
        <xdr:cNvPr id="13" name="Down Arrow 12"/>
        <xdr:cNvSpPr/>
      </xdr:nvSpPr>
      <xdr:spPr>
        <a:xfrm rot="20342719">
          <a:off x="4710114" y="2119311"/>
          <a:ext cx="819150" cy="1419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185737</xdr:colOff>
      <xdr:row>5</xdr:row>
      <xdr:rowOff>185737</xdr:rowOff>
    </xdr:from>
    <xdr:to>
      <xdr:col>12</xdr:col>
      <xdr:colOff>395287</xdr:colOff>
      <xdr:row>13</xdr:row>
      <xdr:rowOff>80962</xdr:rowOff>
    </xdr:to>
    <xdr:sp macro="" textlink="">
      <xdr:nvSpPr>
        <xdr:cNvPr id="14" name="Down Arrow 13"/>
        <xdr:cNvSpPr/>
      </xdr:nvSpPr>
      <xdr:spPr>
        <a:xfrm rot="186431">
          <a:off x="6891337" y="1728787"/>
          <a:ext cx="819150" cy="1419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266700</xdr:colOff>
      <xdr:row>7</xdr:row>
      <xdr:rowOff>133350</xdr:rowOff>
    </xdr:from>
    <xdr:to>
      <xdr:col>15</xdr:col>
      <xdr:colOff>476250</xdr:colOff>
      <xdr:row>15</xdr:row>
      <xdr:rowOff>28575</xdr:rowOff>
    </xdr:to>
    <xdr:sp macro="" textlink="">
      <xdr:nvSpPr>
        <xdr:cNvPr id="15" name="Down Arrow 14"/>
        <xdr:cNvSpPr/>
      </xdr:nvSpPr>
      <xdr:spPr>
        <a:xfrm rot="1410260">
          <a:off x="8801100" y="2057400"/>
          <a:ext cx="819150" cy="1419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523874</xdr:colOff>
      <xdr:row>13</xdr:row>
      <xdr:rowOff>47625</xdr:rowOff>
    </xdr:from>
    <xdr:to>
      <xdr:col>18</xdr:col>
      <xdr:colOff>114299</xdr:colOff>
      <xdr:row>17</xdr:row>
      <xdr:rowOff>104775</xdr:rowOff>
    </xdr:to>
    <xdr:sp macro="" textlink="">
      <xdr:nvSpPr>
        <xdr:cNvPr id="16" name="Down Arrow 15"/>
        <xdr:cNvSpPr/>
      </xdr:nvSpPr>
      <xdr:spPr>
        <a:xfrm rot="3872452">
          <a:off x="9967912" y="2814637"/>
          <a:ext cx="819150" cy="1419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466726</xdr:colOff>
      <xdr:row>18</xdr:row>
      <xdr:rowOff>9526</xdr:rowOff>
    </xdr:from>
    <xdr:to>
      <xdr:col>20</xdr:col>
      <xdr:colOff>57151</xdr:colOff>
      <xdr:row>22</xdr:row>
      <xdr:rowOff>66676</xdr:rowOff>
    </xdr:to>
    <xdr:sp macro="" textlink="">
      <xdr:nvSpPr>
        <xdr:cNvPr id="17" name="Down Arrow 16"/>
        <xdr:cNvSpPr/>
      </xdr:nvSpPr>
      <xdr:spPr>
        <a:xfrm rot="5095636">
          <a:off x="11129964" y="3729038"/>
          <a:ext cx="819150" cy="1419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104775</xdr:colOff>
      <xdr:row>2</xdr:row>
      <xdr:rowOff>104775</xdr:rowOff>
    </xdr:from>
    <xdr:to>
      <xdr:col>22</xdr:col>
      <xdr:colOff>352425</xdr:colOff>
      <xdr:row>3</xdr:row>
      <xdr:rowOff>647700</xdr:rowOff>
    </xdr:to>
    <xdr:sp macro="" textlink="">
      <xdr:nvSpPr>
        <xdr:cNvPr id="2" name="TextBox 1"/>
        <xdr:cNvSpPr txBox="1"/>
      </xdr:nvSpPr>
      <xdr:spPr>
        <a:xfrm>
          <a:off x="1323975" y="590550"/>
          <a:ext cx="12439650" cy="733425"/>
        </a:xfrm>
        <a:prstGeom prst="rect">
          <a:avLst/>
        </a:prstGeom>
        <a:solidFill>
          <a:schemeClr val="accent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cap="none" spc="0">
              <a:ln w="0"/>
              <a:solidFill>
                <a:schemeClr val="bg1"/>
              </a:solidFill>
              <a:effectLst>
                <a:outerShdw blurRad="38100" dist="19050" dir="2700000" algn="tl" rotWithShape="0">
                  <a:schemeClr val="dk1">
                    <a:alpha val="40000"/>
                  </a:schemeClr>
                </a:outerShdw>
              </a:effectLst>
            </a:rPr>
            <a:t>Please ensure that any of the following information, which relates to your IT request, is provided, well in advance of any work required. This ensures that your business case can be considered for funding approval by your CCG; provision of the right equipment and resources can be arranged within the necessary timescales.</a:t>
          </a:r>
        </a:p>
      </xdr:txBody>
    </xdr:sp>
    <xdr:clientData/>
  </xdr:twoCellAnchor>
  <xdr:twoCellAnchor>
    <xdr:from>
      <xdr:col>1</xdr:col>
      <xdr:colOff>104776</xdr:colOff>
      <xdr:row>18</xdr:row>
      <xdr:rowOff>104775</xdr:rowOff>
    </xdr:from>
    <xdr:to>
      <xdr:col>3</xdr:col>
      <xdr:colOff>542926</xdr:colOff>
      <xdr:row>21</xdr:row>
      <xdr:rowOff>180975</xdr:rowOff>
    </xdr:to>
    <xdr:sp macro="" textlink="">
      <xdr:nvSpPr>
        <xdr:cNvPr id="3" name="TextBox 2"/>
        <xdr:cNvSpPr txBox="1"/>
      </xdr:nvSpPr>
      <xdr:spPr>
        <a:xfrm>
          <a:off x="714376" y="4124325"/>
          <a:ext cx="1657350" cy="647700"/>
        </a:xfrm>
        <a:prstGeom prst="rect">
          <a:avLst/>
        </a:prstGeom>
        <a:solidFill>
          <a:schemeClr val="accent3">
            <a:lumMod val="40000"/>
            <a:lumOff val="60000"/>
          </a:schemeClr>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t>Development Planned Start Date</a:t>
          </a:r>
        </a:p>
      </xdr:txBody>
    </xdr:sp>
    <xdr:clientData/>
  </xdr:twoCellAnchor>
  <xdr:twoCellAnchor>
    <xdr:from>
      <xdr:col>3</xdr:col>
      <xdr:colOff>85725</xdr:colOff>
      <xdr:row>11</xdr:row>
      <xdr:rowOff>114300</xdr:rowOff>
    </xdr:from>
    <xdr:to>
      <xdr:col>5</xdr:col>
      <xdr:colOff>514349</xdr:colOff>
      <xdr:row>15</xdr:row>
      <xdr:rowOff>104775</xdr:rowOff>
    </xdr:to>
    <xdr:sp macro="" textlink="">
      <xdr:nvSpPr>
        <xdr:cNvPr id="4" name="TextBox 3"/>
        <xdr:cNvSpPr txBox="1"/>
      </xdr:nvSpPr>
      <xdr:spPr>
        <a:xfrm>
          <a:off x="1914525" y="2800350"/>
          <a:ext cx="1647824" cy="752475"/>
        </a:xfrm>
        <a:prstGeom prst="rect">
          <a:avLst/>
        </a:prstGeom>
        <a:solidFill>
          <a:schemeClr val="accent3">
            <a:lumMod val="40000"/>
            <a:lumOff val="60000"/>
          </a:schemeClr>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t>Scope</a:t>
          </a:r>
          <a:r>
            <a:rPr lang="en-GB" sz="1400" b="1" baseline="0"/>
            <a:t> of work: </a:t>
          </a:r>
        </a:p>
        <a:p>
          <a:pPr algn="ctr"/>
          <a:r>
            <a:rPr lang="en-GB" sz="1400" b="1" baseline="0"/>
            <a:t>Clinical / Admin</a:t>
          </a:r>
        </a:p>
        <a:p>
          <a:pPr algn="ctr"/>
          <a:r>
            <a:rPr lang="en-GB" sz="1400" b="1" baseline="0"/>
            <a:t> rooms affected</a:t>
          </a:r>
          <a:endParaRPr lang="en-GB" sz="1400" b="1"/>
        </a:p>
      </xdr:txBody>
    </xdr:sp>
    <xdr:clientData/>
  </xdr:twoCellAnchor>
  <xdr:twoCellAnchor>
    <xdr:from>
      <xdr:col>10</xdr:col>
      <xdr:colOff>438149</xdr:colOff>
      <xdr:row>3</xdr:row>
      <xdr:rowOff>647701</xdr:rowOff>
    </xdr:from>
    <xdr:to>
      <xdr:col>13</xdr:col>
      <xdr:colOff>523874</xdr:colOff>
      <xdr:row>7</xdr:row>
      <xdr:rowOff>28576</xdr:rowOff>
    </xdr:to>
    <xdr:sp macro="" textlink="">
      <xdr:nvSpPr>
        <xdr:cNvPr id="5" name="TextBox 4"/>
        <xdr:cNvSpPr txBox="1"/>
      </xdr:nvSpPr>
      <xdr:spPr>
        <a:xfrm>
          <a:off x="6534149" y="1323976"/>
          <a:ext cx="1914525" cy="628650"/>
        </a:xfrm>
        <a:prstGeom prst="rect">
          <a:avLst/>
        </a:prstGeom>
        <a:solidFill>
          <a:schemeClr val="accent3">
            <a:lumMod val="40000"/>
            <a:lumOff val="60000"/>
          </a:schemeClr>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baseline="0"/>
            <a:t>Additional IT Equipment Required</a:t>
          </a:r>
        </a:p>
      </xdr:txBody>
    </xdr:sp>
    <xdr:clientData/>
  </xdr:twoCellAnchor>
  <xdr:twoCellAnchor>
    <xdr:from>
      <xdr:col>14</xdr:col>
      <xdr:colOff>495299</xdr:colOff>
      <xdr:row>5</xdr:row>
      <xdr:rowOff>123825</xdr:rowOff>
    </xdr:from>
    <xdr:to>
      <xdr:col>17</xdr:col>
      <xdr:colOff>581024</xdr:colOff>
      <xdr:row>9</xdr:row>
      <xdr:rowOff>123824</xdr:rowOff>
    </xdr:to>
    <xdr:sp macro="" textlink="">
      <xdr:nvSpPr>
        <xdr:cNvPr id="6" name="TextBox 5"/>
        <xdr:cNvSpPr txBox="1"/>
      </xdr:nvSpPr>
      <xdr:spPr>
        <a:xfrm>
          <a:off x="9029699" y="1666875"/>
          <a:ext cx="1914525" cy="761999"/>
        </a:xfrm>
        <a:prstGeom prst="rect">
          <a:avLst/>
        </a:prstGeom>
        <a:solidFill>
          <a:schemeClr val="accent3">
            <a:lumMod val="40000"/>
            <a:lumOff val="60000"/>
          </a:schemeClr>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baseline="0"/>
            <a:t>Electrical work which may affect IT equipment.</a:t>
          </a:r>
        </a:p>
      </xdr:txBody>
    </xdr:sp>
    <xdr:clientData/>
  </xdr:twoCellAnchor>
  <xdr:twoCellAnchor>
    <xdr:from>
      <xdr:col>17</xdr:col>
      <xdr:colOff>352424</xdr:colOff>
      <xdr:row>11</xdr:row>
      <xdr:rowOff>38100</xdr:rowOff>
    </xdr:from>
    <xdr:to>
      <xdr:col>20</xdr:col>
      <xdr:colOff>438149</xdr:colOff>
      <xdr:row>15</xdr:row>
      <xdr:rowOff>38099</xdr:rowOff>
    </xdr:to>
    <xdr:sp macro="" textlink="">
      <xdr:nvSpPr>
        <xdr:cNvPr id="7" name="TextBox 6"/>
        <xdr:cNvSpPr txBox="1"/>
      </xdr:nvSpPr>
      <xdr:spPr>
        <a:xfrm>
          <a:off x="10715624" y="2724150"/>
          <a:ext cx="1914525" cy="761999"/>
        </a:xfrm>
        <a:prstGeom prst="rect">
          <a:avLst/>
        </a:prstGeom>
        <a:solidFill>
          <a:schemeClr val="accent3">
            <a:lumMod val="40000"/>
            <a:lumOff val="60000"/>
          </a:schemeClr>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baseline="0"/>
            <a:t>Patient calling / check-in screens.</a:t>
          </a:r>
        </a:p>
      </xdr:txBody>
    </xdr:sp>
    <xdr:clientData/>
  </xdr:twoCellAnchor>
  <xdr:twoCellAnchor>
    <xdr:from>
      <xdr:col>19</xdr:col>
      <xdr:colOff>447674</xdr:colOff>
      <xdr:row>17</xdr:row>
      <xdr:rowOff>171450</xdr:rowOff>
    </xdr:from>
    <xdr:to>
      <xdr:col>22</xdr:col>
      <xdr:colOff>533399</xdr:colOff>
      <xdr:row>21</xdr:row>
      <xdr:rowOff>171449</xdr:rowOff>
    </xdr:to>
    <xdr:sp macro="" textlink="">
      <xdr:nvSpPr>
        <xdr:cNvPr id="8" name="TextBox 7"/>
        <xdr:cNvSpPr txBox="1"/>
      </xdr:nvSpPr>
      <xdr:spPr>
        <a:xfrm>
          <a:off x="12030074" y="4000500"/>
          <a:ext cx="1914525" cy="761999"/>
        </a:xfrm>
        <a:prstGeom prst="rect">
          <a:avLst/>
        </a:prstGeom>
        <a:solidFill>
          <a:schemeClr val="accent3">
            <a:lumMod val="40000"/>
            <a:lumOff val="60000"/>
          </a:schemeClr>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baseline="0"/>
            <a:t>Additional data cabling / power requirements</a:t>
          </a:r>
        </a:p>
      </xdr:txBody>
    </xdr:sp>
    <xdr:clientData/>
  </xdr:twoCellAnchor>
  <xdr:twoCellAnchor>
    <xdr:from>
      <xdr:col>6</xdr:col>
      <xdr:colOff>47625</xdr:colOff>
      <xdr:row>5</xdr:row>
      <xdr:rowOff>38099</xdr:rowOff>
    </xdr:from>
    <xdr:to>
      <xdr:col>9</xdr:col>
      <xdr:colOff>466724</xdr:colOff>
      <xdr:row>9</xdr:row>
      <xdr:rowOff>123824</xdr:rowOff>
    </xdr:to>
    <xdr:sp macro="" textlink="">
      <xdr:nvSpPr>
        <xdr:cNvPr id="9" name="TextBox 8"/>
        <xdr:cNvSpPr txBox="1"/>
      </xdr:nvSpPr>
      <xdr:spPr>
        <a:xfrm>
          <a:off x="3705225" y="1581149"/>
          <a:ext cx="2247899" cy="847725"/>
        </a:xfrm>
        <a:prstGeom prst="rect">
          <a:avLst/>
        </a:prstGeom>
        <a:solidFill>
          <a:schemeClr val="accent3">
            <a:lumMod val="40000"/>
            <a:lumOff val="60000"/>
          </a:schemeClr>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t>NHS</a:t>
          </a:r>
          <a:r>
            <a:rPr lang="en-GB" sz="1400" b="1" baseline="0"/>
            <a:t> Broadband connection.</a:t>
          </a:r>
        </a:p>
        <a:p>
          <a:pPr algn="ctr"/>
          <a:r>
            <a:rPr lang="en-GB" sz="1400" b="1" baseline="0"/>
            <a:t>New or move required?</a:t>
          </a:r>
          <a:endParaRPr lang="en-GB" sz="1400" b="1"/>
        </a:p>
      </xdr:txBody>
    </xdr:sp>
    <xdr:clientData/>
  </xdr:twoCellAnchor>
  <xdr:twoCellAnchor>
    <xdr:from>
      <xdr:col>6</xdr:col>
      <xdr:colOff>266700</xdr:colOff>
      <xdr:row>22</xdr:row>
      <xdr:rowOff>85725</xdr:rowOff>
    </xdr:from>
    <xdr:to>
      <xdr:col>17</xdr:col>
      <xdr:colOff>457200</xdr:colOff>
      <xdr:row>25</xdr:row>
      <xdr:rowOff>161925</xdr:rowOff>
    </xdr:to>
    <xdr:sp macro="" textlink="">
      <xdr:nvSpPr>
        <xdr:cNvPr id="10" name="TextBox 9"/>
        <xdr:cNvSpPr txBox="1"/>
      </xdr:nvSpPr>
      <xdr:spPr>
        <a:xfrm>
          <a:off x="3924300" y="4867275"/>
          <a:ext cx="6896100" cy="647700"/>
        </a:xfrm>
        <a:prstGeom prst="rect">
          <a:avLst/>
        </a:prstGeom>
        <a:solidFill>
          <a:schemeClr val="accent3">
            <a:lumMod val="40000"/>
            <a:lumOff val="60000"/>
          </a:schemeClr>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t>See</a:t>
          </a:r>
          <a:r>
            <a:rPr lang="en-GB" sz="1400" b="1" baseline="0"/>
            <a:t> the following 'Considerations' tab before completing the business case template.</a:t>
          </a:r>
          <a:endParaRPr lang="en-GB"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219074</xdr:colOff>
      <xdr:row>0</xdr:row>
      <xdr:rowOff>66676</xdr:rowOff>
    </xdr:from>
    <xdr:to>
      <xdr:col>25</xdr:col>
      <xdr:colOff>28575</xdr:colOff>
      <xdr:row>34</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9</xdr:col>
      <xdr:colOff>447676</xdr:colOff>
      <xdr:row>1</xdr:row>
      <xdr:rowOff>19050</xdr:rowOff>
    </xdr:from>
    <xdr:to>
      <xdr:col>10</xdr:col>
      <xdr:colOff>590550</xdr:colOff>
      <xdr:row>4</xdr:row>
      <xdr:rowOff>171450</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34076" y="209550"/>
          <a:ext cx="752474" cy="723900"/>
        </a:xfrm>
        <a:prstGeom prst="rect">
          <a:avLst/>
        </a:prstGeom>
        <a:ln>
          <a:noFill/>
        </a:ln>
        <a:effectLst>
          <a:softEdge rad="112500"/>
        </a:effectLst>
      </xdr:spPr>
    </xdr:pic>
    <xdr:clientData/>
  </xdr:twoCellAnchor>
  <xdr:twoCellAnchor editAs="oneCell">
    <xdr:from>
      <xdr:col>18</xdr:col>
      <xdr:colOff>209550</xdr:colOff>
      <xdr:row>0</xdr:row>
      <xdr:rowOff>176602</xdr:rowOff>
    </xdr:from>
    <xdr:to>
      <xdr:col>19</xdr:col>
      <xdr:colOff>319524</xdr:colOff>
      <xdr:row>4</xdr:row>
      <xdr:rowOff>142876</xdr:rowOff>
    </xdr:to>
    <xdr:pic>
      <xdr:nvPicPr>
        <xdr:cNvPr id="6" name="Picture 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182350" y="176602"/>
          <a:ext cx="719574" cy="72827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2590800</xdr:colOff>
      <xdr:row>16</xdr:row>
      <xdr:rowOff>139700</xdr:rowOff>
    </xdr:from>
    <xdr:to>
      <xdr:col>13</xdr:col>
      <xdr:colOff>12700</xdr:colOff>
      <xdr:row>25</xdr:row>
      <xdr:rowOff>228600</xdr:rowOff>
    </xdr:to>
    <xdr:sp macro="" textlink="">
      <xdr:nvSpPr>
        <xdr:cNvPr id="2" name="TextBox 1"/>
        <xdr:cNvSpPr txBox="1"/>
      </xdr:nvSpPr>
      <xdr:spPr>
        <a:xfrm>
          <a:off x="3200400" y="5321300"/>
          <a:ext cx="13970000" cy="1879600"/>
        </a:xfrm>
        <a:prstGeom prst="rect">
          <a:avLst/>
        </a:prstGeom>
        <a:solidFill>
          <a:schemeClr val="accent1">
            <a:lumMod val="50000"/>
          </a:schemeClr>
        </a:solidFill>
        <a:ln w="9525" cmpd="sng">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chemeClr val="accent1">
                  <a:lumMod val="20000"/>
                  <a:lumOff val="80000"/>
                </a:schemeClr>
              </a:solidFill>
            </a:rPr>
            <a:t>Guide: This workbook has been created to gather information and calculate the costs of planned IT upgrades within general practice. Certain parts of the workbook have been protected so calculations are not accidently erased. Please read the text at the top of each page before completing. The 'Desktop' page deals with the PC and associated items. "Other Equipment" need only be completed if it relates to requests outside of normal desktop environment.  "Additional Requirements will be completed by NELCSU to advise the CCG. </a:t>
          </a:r>
        </a:p>
        <a:p>
          <a:r>
            <a:rPr lang="en-GB" sz="1800" b="1">
              <a:solidFill>
                <a:schemeClr val="accent1">
                  <a:lumMod val="20000"/>
                  <a:lumOff val="80000"/>
                </a:schemeClr>
              </a:solidFill>
            </a:rPr>
            <a:t>Total estimated costs will be calculated and shown above.  </a:t>
          </a:r>
        </a:p>
        <a:p>
          <a:r>
            <a:rPr lang="en-GB" sz="2400" b="1">
              <a:solidFill>
                <a:schemeClr val="accent1">
                  <a:lumMod val="20000"/>
                  <a:lumOff val="80000"/>
                </a:schemeClr>
              </a:solidFill>
            </a:rPr>
            <a:t>When</a:t>
          </a:r>
          <a:r>
            <a:rPr lang="en-GB" sz="2400" b="1" baseline="0">
              <a:solidFill>
                <a:schemeClr val="accent1">
                  <a:lumMod val="20000"/>
                  <a:lumOff val="80000"/>
                </a:schemeClr>
              </a:solidFill>
            </a:rPr>
            <a:t> complete, please send your business case to: nelcsu.welcgpitrequests@nhs.net</a:t>
          </a:r>
          <a:r>
            <a:rPr lang="en-GB" sz="2400" b="1">
              <a:solidFill>
                <a:schemeClr val="accent1">
                  <a:lumMod val="20000"/>
                  <a:lumOff val="80000"/>
                </a:schemeClr>
              </a:solidFill>
            </a:rPr>
            <a:t>                                                                                                              </a:t>
          </a:r>
        </a:p>
      </xdr:txBody>
    </xdr:sp>
    <xdr:clientData/>
  </xdr:twoCellAnchor>
  <xdr:twoCellAnchor editAs="oneCell">
    <xdr:from>
      <xdr:col>5</xdr:col>
      <xdr:colOff>1079500</xdr:colOff>
      <xdr:row>4</xdr:row>
      <xdr:rowOff>152401</xdr:rowOff>
    </xdr:from>
    <xdr:to>
      <xdr:col>9</xdr:col>
      <xdr:colOff>25831</xdr:colOff>
      <xdr:row>7</xdr:row>
      <xdr:rowOff>217493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30100" y="1371601"/>
          <a:ext cx="2515031" cy="1055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se.gov.uk/pubns/indg36.htm" TargetMode="External"/><Relationship Id="rId1" Type="http://schemas.openxmlformats.org/officeDocument/2006/relationships/hyperlink" Target="http://www.hse.gov.uk/contact/faqs/roomspace.ht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2:W4"/>
  <sheetViews>
    <sheetView tabSelected="1" workbookViewId="0">
      <selection activeCell="W10" sqref="W10"/>
    </sheetView>
  </sheetViews>
  <sheetFormatPr defaultRowHeight="15" x14ac:dyDescent="0.25"/>
  <cols>
    <col min="1" max="1" width="4.140625" style="192" customWidth="1"/>
    <col min="2" max="16384" width="9.140625" style="192"/>
  </cols>
  <sheetData>
    <row r="2" spans="1:23" ht="23.25" x14ac:dyDescent="0.25">
      <c r="A2" s="223"/>
      <c r="B2" s="227" t="s">
        <v>171</v>
      </c>
      <c r="C2" s="228"/>
      <c r="D2" s="228"/>
      <c r="E2" s="228"/>
      <c r="F2" s="228"/>
      <c r="G2" s="228"/>
      <c r="H2" s="228"/>
      <c r="I2" s="228"/>
      <c r="J2" s="228"/>
      <c r="K2" s="228"/>
      <c r="L2" s="228"/>
      <c r="M2" s="228"/>
      <c r="N2" s="228"/>
      <c r="O2" s="228"/>
      <c r="P2" s="228"/>
      <c r="Q2" s="228"/>
      <c r="R2" s="228"/>
      <c r="S2" s="228"/>
      <c r="T2" s="228"/>
      <c r="U2" s="228"/>
      <c r="V2" s="228"/>
      <c r="W2" s="228"/>
    </row>
    <row r="4" spans="1:23" ht="53.25" customHeight="1" x14ac:dyDescent="0.25">
      <c r="D4" s="225"/>
      <c r="E4" s="226"/>
      <c r="F4" s="226"/>
      <c r="G4" s="226"/>
      <c r="H4" s="226"/>
      <c r="I4" s="226"/>
      <c r="J4" s="226"/>
      <c r="K4" s="226"/>
      <c r="L4" s="226"/>
      <c r="M4" s="226"/>
      <c r="N4" s="226"/>
      <c r="O4" s="226"/>
      <c r="P4" s="226"/>
      <c r="Q4" s="226"/>
      <c r="R4" s="226"/>
      <c r="S4" s="226"/>
      <c r="T4" s="226"/>
      <c r="U4" s="226"/>
      <c r="V4" s="226"/>
    </row>
  </sheetData>
  <sheetProtection algorithmName="SHA-512" hashValue="fxfa4zxfE0uTb0kdFk1mKo7vYOadr5AzeU8ehxOv8sWIR9KVbOIMsPXLVPaez4poaq0VW2saMDYKlIYmhXt4Tw==" saltValue="a4JQvcRFPweKwlfgTOQ4bQ==" spinCount="100000" sheet="1" objects="1" scenarios="1" selectLockedCells="1"/>
  <mergeCells count="2">
    <mergeCell ref="D4:V4"/>
    <mergeCell ref="B2:W2"/>
  </mergeCells>
  <pageMargins left="0.25" right="0.25"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
  <sheetViews>
    <sheetView workbookViewId="0">
      <selection sqref="A1:Z35"/>
    </sheetView>
  </sheetViews>
  <sheetFormatPr defaultRowHeight="15" x14ac:dyDescent="0.25"/>
  <cols>
    <col min="1" max="16384" width="9.140625" style="192"/>
  </cols>
  <sheetData/>
  <sheetProtection algorithmName="SHA-512" hashValue="eLZvyF/Kg/PDx6sI0Qngj9FJ8M6cBaQkSzdA5N5L+lDAYd40HPK8VS59jagxuwLQFGkx1ULxtpKd2mdkQIF1fg==" saltValue="OYEh8QDRzjiUiCsIXyRftw==" spinCount="100000" sheet="1" objects="1" scenarios="1" selectLockedCells="1"/>
  <pageMargins left="0.25" right="0.25"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P29"/>
  <sheetViews>
    <sheetView topLeftCell="B1" zoomScale="75" zoomScaleNormal="75" workbookViewId="0">
      <selection activeCell="C2" sqref="C2:E9"/>
    </sheetView>
  </sheetViews>
  <sheetFormatPr defaultColWidth="9.140625" defaultRowHeight="15" x14ac:dyDescent="0.25"/>
  <cols>
    <col min="1" max="1" width="4.5703125" style="201" customWidth="1"/>
    <col min="2" max="2" width="41.85546875" style="201" bestFit="1" customWidth="1"/>
    <col min="3" max="3" width="65.85546875" style="201" bestFit="1" customWidth="1"/>
    <col min="4" max="4" width="20.140625" style="201" bestFit="1" customWidth="1"/>
    <col min="5" max="5" width="30" style="201" bestFit="1" customWidth="1"/>
    <col min="6" max="6" width="19.28515625" style="201" customWidth="1"/>
    <col min="7" max="7" width="21.42578125" style="201" bestFit="1" customWidth="1"/>
    <col min="8" max="8" width="6.42578125" style="201" bestFit="1" customWidth="1"/>
    <col min="9" max="9" width="6.28515625" style="201" bestFit="1" customWidth="1"/>
    <col min="10" max="16384" width="9.140625" style="201"/>
  </cols>
  <sheetData>
    <row r="2" spans="2:13" ht="28.5" customHeight="1" x14ac:dyDescent="0.35">
      <c r="B2" s="204" t="s">
        <v>172</v>
      </c>
      <c r="C2" s="229"/>
      <c r="D2" s="229"/>
      <c r="E2" s="229"/>
    </row>
    <row r="3" spans="2:13" ht="25.5" customHeight="1" x14ac:dyDescent="0.35">
      <c r="B3" s="204" t="s">
        <v>37</v>
      </c>
      <c r="C3" s="229"/>
      <c r="D3" s="229"/>
      <c r="E3" s="229"/>
      <c r="K3" s="230" t="s">
        <v>168</v>
      </c>
      <c r="L3" s="231"/>
      <c r="M3" s="232"/>
    </row>
    <row r="4" spans="2:13" ht="25.5" customHeight="1" x14ac:dyDescent="0.35">
      <c r="B4" s="204" t="s">
        <v>38</v>
      </c>
      <c r="C4" s="235"/>
      <c r="D4" s="229"/>
      <c r="E4" s="229"/>
      <c r="K4" s="205">
        <f>'The Desktop'!CB61</f>
        <v>0</v>
      </c>
      <c r="L4" s="205">
        <f>'Other Equipment'!CH20</f>
        <v>0</v>
      </c>
      <c r="M4" s="205">
        <f>'Additional Requirements'!DB14</f>
        <v>0</v>
      </c>
    </row>
    <row r="5" spans="2:13" ht="25.5" customHeight="1" x14ac:dyDescent="0.35">
      <c r="B5" s="204"/>
      <c r="C5" s="229"/>
      <c r="D5" s="229"/>
      <c r="E5" s="229"/>
      <c r="K5" s="205">
        <f>'The Desktop'!BY61</f>
        <v>0</v>
      </c>
      <c r="L5" s="205">
        <f>'Other Equipment'!CE20</f>
        <v>0</v>
      </c>
      <c r="M5" s="205">
        <f>'Additional Requirements'!CY13</f>
        <v>0</v>
      </c>
    </row>
    <row r="6" spans="2:13" ht="25.5" customHeight="1" x14ac:dyDescent="0.35">
      <c r="B6" s="204" t="s">
        <v>39</v>
      </c>
      <c r="C6" s="229"/>
      <c r="D6" s="229"/>
      <c r="E6" s="229"/>
      <c r="K6" s="205">
        <f>'The Desktop'!BV61</f>
        <v>0</v>
      </c>
      <c r="L6" s="205">
        <f>'Other Equipment'!CB20</f>
        <v>0</v>
      </c>
      <c r="M6" s="205">
        <f>'Additional Requirements'!CV13</f>
        <v>0</v>
      </c>
    </row>
    <row r="7" spans="2:13" ht="25.5" customHeight="1" x14ac:dyDescent="0.35">
      <c r="B7" s="204" t="s">
        <v>40</v>
      </c>
      <c r="C7" s="236"/>
      <c r="D7" s="229"/>
      <c r="E7" s="229"/>
      <c r="K7" s="205">
        <f>'The Desktop'!BS61</f>
        <v>0</v>
      </c>
      <c r="L7" s="205">
        <f>'Other Equipment'!BY20</f>
        <v>0</v>
      </c>
      <c r="M7" s="205">
        <f>'Additional Requirements'!CS13</f>
        <v>0</v>
      </c>
    </row>
    <row r="8" spans="2:13" ht="25.5" customHeight="1" x14ac:dyDescent="0.35">
      <c r="B8" s="204" t="s">
        <v>82</v>
      </c>
      <c r="C8" s="229"/>
      <c r="D8" s="229"/>
      <c r="E8" s="229"/>
      <c r="K8" s="205">
        <f>'The Desktop'!BP61</f>
        <v>0</v>
      </c>
      <c r="L8" s="205">
        <f>'Other Equipment'!BV20</f>
        <v>0</v>
      </c>
      <c r="M8" s="205">
        <f>'Additional Requirements'!CP13</f>
        <v>0</v>
      </c>
    </row>
    <row r="9" spans="2:13" ht="25.5" customHeight="1" x14ac:dyDescent="0.35">
      <c r="B9" s="204" t="s">
        <v>83</v>
      </c>
      <c r="C9" s="229"/>
      <c r="D9" s="229"/>
      <c r="E9" s="229"/>
      <c r="H9" s="237" t="s">
        <v>167</v>
      </c>
      <c r="I9" s="238"/>
      <c r="K9" s="205">
        <f>'The Desktop'!BM61</f>
        <v>0</v>
      </c>
      <c r="L9" s="205">
        <f>'Other Equipment'!BS20</f>
        <v>0</v>
      </c>
      <c r="M9" s="205">
        <f>'Additional Requirements'!CM13</f>
        <v>0</v>
      </c>
    </row>
    <row r="10" spans="2:13" ht="25.5" customHeight="1" x14ac:dyDescent="0.35">
      <c r="K10" s="205">
        <f>'The Desktop'!BJ61</f>
        <v>0</v>
      </c>
      <c r="L10" s="205">
        <f>'Other Equipment'!BP20</f>
        <v>0</v>
      </c>
      <c r="M10" s="205">
        <f>'Additional Requirements'!CJ13</f>
        <v>0</v>
      </c>
    </row>
    <row r="11" spans="2:13" s="203" customFormat="1" ht="25.5" customHeight="1" x14ac:dyDescent="0.35">
      <c r="B11" s="202"/>
      <c r="C11" s="195"/>
      <c r="D11" s="196" t="s">
        <v>106</v>
      </c>
      <c r="E11" s="197"/>
      <c r="F11" s="196" t="s">
        <v>105</v>
      </c>
      <c r="G11" s="196" t="s">
        <v>137</v>
      </c>
      <c r="H11" s="207" t="s">
        <v>165</v>
      </c>
      <c r="I11" s="208" t="s">
        <v>166</v>
      </c>
      <c r="K11" s="205">
        <f>'The Desktop'!BG61</f>
        <v>0</v>
      </c>
      <c r="L11" s="205">
        <f>'Other Equipment'!BM20</f>
        <v>0</v>
      </c>
      <c r="M11" s="205">
        <f>'Additional Requirements'!CG13</f>
        <v>0</v>
      </c>
    </row>
    <row r="12" spans="2:13" s="203" customFormat="1" ht="25.5" customHeight="1" x14ac:dyDescent="0.35">
      <c r="C12" s="195" t="s">
        <v>125</v>
      </c>
      <c r="D12" s="198">
        <f>'The Desktop'!AL61</f>
        <v>0</v>
      </c>
      <c r="E12" s="195"/>
      <c r="F12" s="198">
        <f>'The Desktop'!AJ61+'The Desktop'!AK61</f>
        <v>0</v>
      </c>
      <c r="G12" s="198"/>
      <c r="H12" s="206">
        <f>COUNTIF('The Desktop'!AM11:AM60,"Further Information Required")</f>
        <v>0</v>
      </c>
      <c r="I12" s="206">
        <f>SUM(COUNTIF('The Desktop'!AM11:AM60,{"CCG Approved","Practice Cost"}))</f>
        <v>0</v>
      </c>
      <c r="K12" s="205">
        <f>'The Desktop'!BD61</f>
        <v>0</v>
      </c>
      <c r="L12" s="205">
        <f>'Other Equipment'!BJ20</f>
        <v>0</v>
      </c>
      <c r="M12" s="205">
        <f>'Additional Requirements'!CD13</f>
        <v>0</v>
      </c>
    </row>
    <row r="13" spans="2:13" s="203" customFormat="1" ht="25.5" customHeight="1" x14ac:dyDescent="0.35">
      <c r="C13" s="195" t="s">
        <v>123</v>
      </c>
      <c r="D13" s="198">
        <f>'Other Equipment'!AR20</f>
        <v>0</v>
      </c>
      <c r="E13" s="195"/>
      <c r="F13" s="198">
        <f>'Other Equipment'!AP20+'Other Equipment'!AQ20</f>
        <v>0</v>
      </c>
      <c r="G13" s="198"/>
      <c r="H13" s="206">
        <f>COUNTIF('Other Equipment'!AS11:AS19,"Further Information Required")</f>
        <v>0</v>
      </c>
      <c r="I13" s="206">
        <f>SUM(COUNTIF('Other Equipment'!AS11:AS19,{"CCG Approved","Practice Cost"}))</f>
        <v>0</v>
      </c>
      <c r="K13" s="205">
        <f>'The Desktop'!BA61</f>
        <v>0</v>
      </c>
      <c r="L13" s="205">
        <f>'Other Equipment'!BG20</f>
        <v>0</v>
      </c>
      <c r="M13" s="205">
        <f>'Additional Requirements'!CA13</f>
        <v>0</v>
      </c>
    </row>
    <row r="14" spans="2:13" s="203" customFormat="1" ht="25.5" customHeight="1" x14ac:dyDescent="0.35">
      <c r="C14" s="195" t="s">
        <v>124</v>
      </c>
      <c r="D14" s="198">
        <f>'Additional Requirements'!BL13</f>
        <v>0</v>
      </c>
      <c r="E14" s="199"/>
      <c r="F14" s="198">
        <f>'Additional Requirements'!BI13+'Additional Requirements'!BJ13</f>
        <v>0</v>
      </c>
      <c r="G14" s="198">
        <f>'Additional Requirements'!BK13</f>
        <v>0</v>
      </c>
      <c r="H14" s="206">
        <f>COUNTIF('Additional Requirements'!BM10:BM12,"Further Information Required")</f>
        <v>0</v>
      </c>
      <c r="I14" s="206">
        <f>COUNTIF('Additional Requirements'!BM10:BM12,"CCG Approved")</f>
        <v>0</v>
      </c>
      <c r="K14" s="205">
        <f>'The Desktop'!AX61</f>
        <v>0</v>
      </c>
      <c r="L14" s="205">
        <f>'Other Equipment'!BD20</f>
        <v>0</v>
      </c>
      <c r="M14" s="205">
        <f>'Additional Requirements'!BX13</f>
        <v>0</v>
      </c>
    </row>
    <row r="15" spans="2:13" s="203" customFormat="1" ht="25.5" customHeight="1" x14ac:dyDescent="0.35">
      <c r="C15" s="200"/>
      <c r="D15" s="198"/>
      <c r="E15" s="200"/>
      <c r="F15" s="198"/>
      <c r="G15" s="198"/>
      <c r="H15" s="206"/>
      <c r="I15" s="206"/>
      <c r="K15" s="205">
        <f>'The Desktop'!AU61</f>
        <v>0</v>
      </c>
      <c r="L15" s="205">
        <f>'Other Equipment'!BA20</f>
        <v>0</v>
      </c>
      <c r="M15" s="205">
        <f>'Additional Requirements'!BU13</f>
        <v>0</v>
      </c>
    </row>
    <row r="16" spans="2:13" s="203" customFormat="1" ht="25.5" customHeight="1" x14ac:dyDescent="0.35">
      <c r="C16" s="195" t="s">
        <v>126</v>
      </c>
      <c r="D16" s="198">
        <f>SUM(D12:D15)</f>
        <v>0</v>
      </c>
      <c r="E16" s="196" t="s">
        <v>127</v>
      </c>
      <c r="F16" s="198">
        <f>SUM(F12:F15)</f>
        <v>0</v>
      </c>
      <c r="G16" s="198">
        <f>SUM(G12:G15)</f>
        <v>0</v>
      </c>
      <c r="H16" s="206"/>
      <c r="I16" s="206"/>
      <c r="K16" s="205">
        <f>'The Desktop'!AR61</f>
        <v>0</v>
      </c>
      <c r="L16" s="205">
        <f>'Other Equipment'!AX20</f>
        <v>0</v>
      </c>
      <c r="M16" s="205">
        <f>'Additional Requirements'!BR13</f>
        <v>0</v>
      </c>
    </row>
    <row r="17" spans="3:16" s="203" customFormat="1" ht="21" x14ac:dyDescent="0.35"/>
    <row r="19" spans="3:16" ht="15" customHeight="1" x14ac:dyDescent="0.25">
      <c r="C19" s="233"/>
      <c r="D19" s="234"/>
      <c r="E19" s="234"/>
      <c r="F19" s="234"/>
      <c r="G19" s="234"/>
      <c r="H19" s="234"/>
    </row>
    <row r="20" spans="3:16" ht="15" customHeight="1" x14ac:dyDescent="0.25">
      <c r="C20" s="234"/>
      <c r="D20" s="234"/>
      <c r="E20" s="234"/>
      <c r="F20" s="234"/>
      <c r="G20" s="234"/>
      <c r="H20" s="234"/>
    </row>
    <row r="21" spans="3:16" ht="15" customHeight="1" x14ac:dyDescent="0.25">
      <c r="C21" s="234"/>
      <c r="D21" s="234"/>
      <c r="E21" s="234"/>
      <c r="F21" s="234"/>
      <c r="G21" s="234"/>
      <c r="H21" s="234"/>
    </row>
    <row r="22" spans="3:16" ht="15" customHeight="1" x14ac:dyDescent="0.25">
      <c r="C22" s="234"/>
      <c r="D22" s="234"/>
      <c r="E22" s="234"/>
      <c r="F22" s="234"/>
      <c r="G22" s="234"/>
      <c r="H22" s="234"/>
    </row>
    <row r="23" spans="3:16" ht="15" customHeight="1" x14ac:dyDescent="0.25">
      <c r="C23" s="234"/>
      <c r="D23" s="234"/>
      <c r="E23" s="234"/>
      <c r="F23" s="234"/>
      <c r="G23" s="234"/>
      <c r="H23" s="234"/>
    </row>
    <row r="24" spans="3:16" ht="15" customHeight="1" x14ac:dyDescent="0.25">
      <c r="C24" s="234"/>
      <c r="D24" s="234"/>
      <c r="E24" s="234"/>
      <c r="F24" s="234"/>
      <c r="G24" s="234"/>
      <c r="H24" s="234"/>
    </row>
    <row r="25" spans="3:16" ht="15" customHeight="1" x14ac:dyDescent="0.25">
      <c r="C25" s="234"/>
      <c r="D25" s="234"/>
      <c r="E25" s="234"/>
      <c r="F25" s="234"/>
      <c r="G25" s="234"/>
      <c r="H25" s="234"/>
    </row>
    <row r="26" spans="3:16" ht="21" x14ac:dyDescent="0.35">
      <c r="C26" s="209"/>
      <c r="D26" s="210"/>
      <c r="E26" s="210"/>
      <c r="F26" s="210"/>
      <c r="G26" s="210"/>
      <c r="H26" s="210"/>
      <c r="P26" s="211"/>
    </row>
    <row r="27" spans="3:16" ht="15" customHeight="1" x14ac:dyDescent="0.35">
      <c r="C27" s="202"/>
    </row>
    <row r="28" spans="3:16" ht="23.25" x14ac:dyDescent="0.35">
      <c r="C28" s="214" t="s">
        <v>174</v>
      </c>
      <c r="D28" s="222" t="s">
        <v>173</v>
      </c>
      <c r="E28" s="212"/>
      <c r="F28" s="213"/>
      <c r="G28" s="213"/>
    </row>
    <row r="29" spans="3:16" ht="23.25" x14ac:dyDescent="0.35">
      <c r="C29" s="214" t="s">
        <v>179</v>
      </c>
      <c r="D29" s="222" t="s">
        <v>180</v>
      </c>
      <c r="E29" s="212"/>
      <c r="F29" s="213"/>
      <c r="G29" s="213"/>
    </row>
  </sheetData>
  <sheetProtection algorithmName="SHA-512" hashValue="HbmtUIvBL0ePcwrD4k6dDYq+h3gmehv8Hc4B6SVy7HQy80bo3OG4dBdXnD8RK11zwuTImT+lEKMopx3nBUqrlQ==" saltValue="SzweYdfBY2WfRk1hIF3yvg==" spinCount="100000" sheet="1" objects="1" scenarios="1" selectLockedCells="1"/>
  <mergeCells count="11">
    <mergeCell ref="C2:E2"/>
    <mergeCell ref="K3:M3"/>
    <mergeCell ref="C19:H25"/>
    <mergeCell ref="C9:E9"/>
    <mergeCell ref="C3:E3"/>
    <mergeCell ref="C4:E4"/>
    <mergeCell ref="C5:E5"/>
    <mergeCell ref="C6:E6"/>
    <mergeCell ref="C7:E7"/>
    <mergeCell ref="C8:E8"/>
    <mergeCell ref="H9:I9"/>
  </mergeCells>
  <conditionalFormatting sqref="H12">
    <cfRule type="cellIs" dxfId="62" priority="13" operator="greaterThan">
      <formula>0</formula>
    </cfRule>
  </conditionalFormatting>
  <conditionalFormatting sqref="H13">
    <cfRule type="cellIs" dxfId="61" priority="12" operator="greaterThan">
      <formula>0</formula>
    </cfRule>
  </conditionalFormatting>
  <conditionalFormatting sqref="H14">
    <cfRule type="cellIs" dxfId="60" priority="11" operator="greaterThan">
      <formula>0</formula>
    </cfRule>
  </conditionalFormatting>
  <conditionalFormatting sqref="I12">
    <cfRule type="cellIs" dxfId="59" priority="10" operator="greaterThan">
      <formula>0</formula>
    </cfRule>
  </conditionalFormatting>
  <conditionalFormatting sqref="I13">
    <cfRule type="cellIs" dxfId="58" priority="9" operator="greaterThan">
      <formula>0</formula>
    </cfRule>
  </conditionalFormatting>
  <conditionalFormatting sqref="I14">
    <cfRule type="cellIs" dxfId="57" priority="8" operator="greaterThan">
      <formula>0</formula>
    </cfRule>
  </conditionalFormatting>
  <conditionalFormatting sqref="K16">
    <cfRule type="cellIs" dxfId="56" priority="7" operator="equal">
      <formula>0</formula>
    </cfRule>
  </conditionalFormatting>
  <conditionalFormatting sqref="K4:K15">
    <cfRule type="cellIs" dxfId="55" priority="5" operator="equal">
      <formula>0</formula>
    </cfRule>
  </conditionalFormatting>
  <conditionalFormatting sqref="L16">
    <cfRule type="cellIs" dxfId="54" priority="4" operator="equal">
      <formula>0</formula>
    </cfRule>
  </conditionalFormatting>
  <conditionalFormatting sqref="L4:L15">
    <cfRule type="cellIs" dxfId="53" priority="3" operator="equal">
      <formula>0</formula>
    </cfRule>
  </conditionalFormatting>
  <conditionalFormatting sqref="M16">
    <cfRule type="cellIs" dxfId="52" priority="2" operator="equal">
      <formula>0</formula>
    </cfRule>
  </conditionalFormatting>
  <conditionalFormatting sqref="M4:M15">
    <cfRule type="cellIs" dxfId="51" priority="1" operator="equal">
      <formula>0</formula>
    </cfRule>
  </conditionalFormatting>
  <hyperlinks>
    <hyperlink ref="D28" r:id="rId1"/>
    <hyperlink ref="D29" r:id="rId2"/>
  </hyperlinks>
  <pageMargins left="0.25" right="0.25" top="0.75" bottom="0.75" header="0.3" footer="0.3"/>
  <pageSetup paperSize="9" scale="54" orientation="landscape" horizontalDpi="4294967293"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ET400"/>
  <sheetViews>
    <sheetView zoomScaleNormal="100" workbookViewId="0">
      <pane ySplit="10" topLeftCell="A11" activePane="bottomLeft" state="frozenSplit"/>
      <selection pane="bottomLeft" activeCell="AM11" sqref="AM11"/>
    </sheetView>
  </sheetViews>
  <sheetFormatPr defaultColWidth="9.140625" defaultRowHeight="15" x14ac:dyDescent="0.25"/>
  <cols>
    <col min="1" max="1" width="1.28515625" style="44" customWidth="1"/>
    <col min="2" max="2" width="5.7109375" style="16" customWidth="1"/>
    <col min="3" max="3" width="26.28515625" style="16" bestFit="1" customWidth="1"/>
    <col min="4" max="4" width="21.42578125" style="16" customWidth="1"/>
    <col min="5" max="5" width="5.42578125" style="16" customWidth="1"/>
    <col min="6" max="6" width="7" style="16" bestFit="1" customWidth="1"/>
    <col min="7" max="7" width="7.140625" style="16" bestFit="1" customWidth="1"/>
    <col min="8" max="8" width="8" style="16" bestFit="1" customWidth="1"/>
    <col min="9" max="9" width="3.42578125" style="16" customWidth="1"/>
    <col min="10" max="10" width="8.140625" style="16" customWidth="1"/>
    <col min="11" max="11" width="3.28515625" style="16" customWidth="1"/>
    <col min="12" max="12" width="10.140625" style="16" customWidth="1"/>
    <col min="13" max="13" width="3.28515625" style="16" customWidth="1"/>
    <col min="14" max="14" width="16" style="16" hidden="1" customWidth="1"/>
    <col min="15" max="15" width="10.5703125" style="16" hidden="1" customWidth="1"/>
    <col min="16" max="16" width="12" style="16" hidden="1" customWidth="1"/>
    <col min="17" max="17" width="12.28515625" style="16" hidden="1" customWidth="1"/>
    <col min="18" max="18" width="12" style="16" hidden="1" customWidth="1"/>
    <col min="19" max="20" width="12.85546875" style="16" hidden="1" customWidth="1"/>
    <col min="21" max="24" width="9.28515625" style="16" hidden="1" customWidth="1"/>
    <col min="25" max="28" width="11" style="16" hidden="1" customWidth="1"/>
    <col min="29" max="29" width="9.5703125" style="16" bestFit="1" customWidth="1"/>
    <col min="30" max="30" width="9.140625" style="16"/>
    <col min="31" max="31" width="10.85546875" style="16" bestFit="1" customWidth="1"/>
    <col min="32" max="32" width="2.28515625" style="16" customWidth="1"/>
    <col min="33" max="33" width="58.140625" style="16" customWidth="1"/>
    <col min="34" max="34" width="15.5703125" style="16" customWidth="1"/>
    <col min="35" max="35" width="15.5703125" style="16" hidden="1" customWidth="1"/>
    <col min="36" max="36" width="12.5703125" style="16" customWidth="1"/>
    <col min="37" max="38" width="9.5703125" style="44" bestFit="1" customWidth="1"/>
    <col min="39" max="39" width="27.7109375" style="44" bestFit="1" customWidth="1"/>
    <col min="40" max="40" width="4.5703125" style="44" customWidth="1"/>
    <col min="41" max="41" width="11" style="44" customWidth="1"/>
    <col min="42" max="42" width="5.85546875" style="44" hidden="1" customWidth="1"/>
    <col min="43" max="43" width="2.7109375" style="44" hidden="1" customWidth="1"/>
    <col min="44" max="44" width="2" style="44" hidden="1" customWidth="1"/>
    <col min="45" max="45" width="11" style="44" customWidth="1"/>
    <col min="46" max="46" width="2.7109375" style="44" hidden="1" customWidth="1"/>
    <col min="47" max="47" width="2" style="44" hidden="1" customWidth="1"/>
    <col min="48" max="48" width="11" style="44" customWidth="1"/>
    <col min="49" max="49" width="2.7109375" style="44" hidden="1" customWidth="1"/>
    <col min="50" max="50" width="2" style="44" hidden="1" customWidth="1"/>
    <col min="51" max="51" width="11" style="44" customWidth="1"/>
    <col min="52" max="52" width="2.7109375" style="44" hidden="1" customWidth="1"/>
    <col min="53" max="53" width="2" style="44" hidden="1" customWidth="1"/>
    <col min="54" max="54" width="11" style="44" customWidth="1"/>
    <col min="55" max="55" width="2.7109375" style="44" hidden="1" customWidth="1"/>
    <col min="56" max="56" width="2" style="44" hidden="1" customWidth="1"/>
    <col min="57" max="57" width="25.7109375" style="44" customWidth="1"/>
    <col min="58" max="59" width="2.7109375" style="44" hidden="1" customWidth="1"/>
    <col min="60" max="60" width="11.140625" style="44" customWidth="1"/>
    <col min="61" max="62" width="2.7109375" style="44" hidden="1" customWidth="1"/>
    <col min="63" max="63" width="22" style="44" customWidth="1"/>
    <col min="64" max="65" width="2.7109375" style="44" hidden="1" customWidth="1"/>
    <col min="66" max="66" width="12.5703125" style="44" customWidth="1"/>
    <col min="67" max="68" width="2.7109375" style="44" hidden="1" customWidth="1"/>
    <col min="69" max="69" width="10.140625" style="44" bestFit="1" customWidth="1"/>
    <col min="70" max="71" width="2.7109375" style="44" hidden="1" customWidth="1"/>
    <col min="72" max="72" width="10.140625" style="44" bestFit="1" customWidth="1"/>
    <col min="73" max="74" width="2.7109375" style="44" hidden="1" customWidth="1"/>
    <col min="75" max="75" width="16.42578125" style="44" customWidth="1"/>
    <col min="76" max="76" width="2.7109375" style="44" hidden="1" customWidth="1"/>
    <col min="77" max="77" width="5.7109375" style="44" hidden="1" customWidth="1"/>
    <col min="78" max="78" width="13" style="44" customWidth="1"/>
    <col min="79" max="79" width="2.7109375" style="44" hidden="1" customWidth="1"/>
    <col min="80" max="80" width="3.7109375" style="44" hidden="1" customWidth="1"/>
    <col min="81" max="150" width="9.140625" style="44"/>
    <col min="151" max="16384" width="9.140625" style="16"/>
  </cols>
  <sheetData>
    <row r="1" spans="2:80" ht="30.75" customHeight="1" x14ac:dyDescent="0.25">
      <c r="B1" s="12"/>
      <c r="C1" s="259" t="s">
        <v>66</v>
      </c>
      <c r="D1" s="259"/>
      <c r="E1" s="259"/>
      <c r="F1" s="259"/>
      <c r="G1" s="259"/>
      <c r="H1" s="259"/>
      <c r="I1" s="259"/>
      <c r="J1" s="259"/>
      <c r="K1" s="259"/>
      <c r="L1" s="259"/>
      <c r="M1" s="73"/>
      <c r="N1" s="13"/>
      <c r="O1" s="13"/>
      <c r="P1" s="13"/>
      <c r="Q1" s="13"/>
      <c r="R1" s="13"/>
      <c r="S1" s="13"/>
      <c r="T1" s="13"/>
      <c r="U1" s="13"/>
      <c r="V1" s="13"/>
      <c r="W1" s="13"/>
      <c r="X1" s="13"/>
      <c r="Y1" s="13"/>
      <c r="Z1" s="13"/>
      <c r="AA1" s="13"/>
      <c r="AB1" s="13"/>
      <c r="AC1" s="14" t="s">
        <v>19</v>
      </c>
      <c r="AD1" s="14" t="s">
        <v>13</v>
      </c>
      <c r="AE1" s="14" t="s">
        <v>20</v>
      </c>
      <c r="AF1" s="107"/>
      <c r="AG1" s="14" t="s">
        <v>27</v>
      </c>
      <c r="AH1" s="15" t="s">
        <v>32</v>
      </c>
      <c r="AI1" s="57"/>
      <c r="AJ1" s="57"/>
      <c r="AK1" s="57" t="s">
        <v>69</v>
      </c>
      <c r="AL1" s="57" t="s">
        <v>69</v>
      </c>
      <c r="AM1" s="15"/>
    </row>
    <row r="2" spans="2:80" ht="18.75" x14ac:dyDescent="0.25">
      <c r="B2" s="17"/>
      <c r="C2" s="260"/>
      <c r="D2" s="260"/>
      <c r="E2" s="260"/>
      <c r="F2" s="260"/>
      <c r="G2" s="260"/>
      <c r="H2" s="260"/>
      <c r="I2" s="260"/>
      <c r="J2" s="260"/>
      <c r="K2" s="260"/>
      <c r="L2" s="260"/>
      <c r="M2" s="74"/>
      <c r="N2" s="18"/>
      <c r="O2" s="18"/>
      <c r="P2" s="18"/>
      <c r="Q2" s="18"/>
      <c r="R2" s="18"/>
      <c r="S2" s="18"/>
      <c r="T2" s="18"/>
      <c r="U2" s="18"/>
      <c r="V2" s="18"/>
      <c r="W2" s="18"/>
      <c r="X2" s="18"/>
      <c r="Y2" s="18"/>
      <c r="Z2" s="18"/>
      <c r="AA2" s="18"/>
      <c r="AB2" s="18"/>
      <c r="AC2" s="19">
        <f t="shared" ref="AC2:AD2" si="0">AC5+AC6</f>
        <v>2707</v>
      </c>
      <c r="AD2" s="19">
        <f t="shared" si="0"/>
        <v>541.4</v>
      </c>
      <c r="AE2" s="19">
        <f>AE5+AE6</f>
        <v>3248.4</v>
      </c>
      <c r="AF2" s="108"/>
      <c r="AG2" s="20"/>
      <c r="AH2" s="21"/>
      <c r="AI2" s="49"/>
      <c r="AJ2" s="49"/>
      <c r="AK2" s="19">
        <f>SUM(AK5:AK6)</f>
        <v>1196.4000000000001</v>
      </c>
      <c r="AL2" s="19">
        <f>SUM(AL5:AL6)</f>
        <v>2052</v>
      </c>
      <c r="AM2" s="21"/>
    </row>
    <row r="3" spans="2:80" x14ac:dyDescent="0.25">
      <c r="B3" s="22"/>
      <c r="C3" s="264" t="s">
        <v>18</v>
      </c>
      <c r="D3" s="265"/>
      <c r="E3" s="265"/>
      <c r="F3" s="265"/>
      <c r="G3" s="265"/>
      <c r="H3" s="265"/>
      <c r="I3" s="265"/>
      <c r="J3" s="265"/>
      <c r="K3" s="265"/>
      <c r="L3" s="265"/>
      <c r="M3" s="109"/>
      <c r="N3" s="23"/>
      <c r="O3" s="23"/>
      <c r="P3" s="23"/>
      <c r="Q3" s="23"/>
      <c r="R3" s="23"/>
      <c r="S3" s="23"/>
      <c r="T3" s="23"/>
      <c r="U3" s="23"/>
      <c r="V3" s="23"/>
      <c r="W3" s="23"/>
      <c r="X3" s="23"/>
      <c r="Y3" s="23"/>
      <c r="Z3" s="23"/>
      <c r="AA3" s="23"/>
      <c r="AB3" s="23"/>
      <c r="AC3" s="23"/>
      <c r="AD3" s="23"/>
      <c r="AE3" s="23"/>
      <c r="AF3" s="109"/>
      <c r="AG3" s="23"/>
      <c r="AH3" s="24"/>
      <c r="AI3" s="23"/>
      <c r="AJ3" s="23"/>
      <c r="AK3" s="23"/>
      <c r="AL3" s="23"/>
      <c r="AM3" s="24"/>
    </row>
    <row r="4" spans="2:80" ht="45" x14ac:dyDescent="0.25">
      <c r="B4" s="45" t="s">
        <v>36</v>
      </c>
      <c r="C4" s="25" t="s">
        <v>0</v>
      </c>
      <c r="D4" s="25" t="s">
        <v>21</v>
      </c>
      <c r="E4" s="25" t="s">
        <v>1</v>
      </c>
      <c r="F4" s="25" t="s">
        <v>4</v>
      </c>
      <c r="G4" s="25" t="s">
        <v>2</v>
      </c>
      <c r="H4" s="25" t="s">
        <v>3</v>
      </c>
      <c r="I4" s="25" t="s">
        <v>64</v>
      </c>
      <c r="J4" s="25" t="s">
        <v>16</v>
      </c>
      <c r="K4" s="25" t="s">
        <v>64</v>
      </c>
      <c r="L4" s="25" t="s">
        <v>17</v>
      </c>
      <c r="M4" s="25" t="s">
        <v>64</v>
      </c>
      <c r="N4" s="26" t="s">
        <v>7</v>
      </c>
      <c r="O4" s="26" t="s">
        <v>8</v>
      </c>
      <c r="P4" s="26" t="s">
        <v>9</v>
      </c>
      <c r="Q4" s="26" t="s">
        <v>10</v>
      </c>
      <c r="R4" s="26"/>
      <c r="S4" s="26"/>
      <c r="T4" s="26"/>
      <c r="U4" s="26" t="s">
        <v>11</v>
      </c>
      <c r="V4" s="26"/>
      <c r="W4" s="26"/>
      <c r="X4" s="26"/>
      <c r="Y4" s="26" t="s">
        <v>22</v>
      </c>
      <c r="Z4" s="26"/>
      <c r="AA4" s="26"/>
      <c r="AB4" s="26"/>
      <c r="AC4" s="25" t="s">
        <v>12</v>
      </c>
      <c r="AD4" s="25" t="s">
        <v>13</v>
      </c>
      <c r="AE4" s="25" t="s">
        <v>15</v>
      </c>
      <c r="AF4" s="110"/>
      <c r="AG4" s="262" t="s">
        <v>28</v>
      </c>
      <c r="AH4" s="263"/>
      <c r="AI4" s="50"/>
      <c r="AJ4" s="25" t="s">
        <v>163</v>
      </c>
      <c r="AK4" s="25" t="s">
        <v>44</v>
      </c>
      <c r="AL4" s="25" t="s">
        <v>45</v>
      </c>
      <c r="AM4" s="58"/>
    </row>
    <row r="5" spans="2:80" x14ac:dyDescent="0.25">
      <c r="B5" s="46">
        <v>1</v>
      </c>
      <c r="C5" s="27" t="s">
        <v>31</v>
      </c>
      <c r="D5" s="28" t="s">
        <v>30</v>
      </c>
      <c r="E5" s="27">
        <v>1</v>
      </c>
      <c r="F5" s="27">
        <v>1</v>
      </c>
      <c r="G5" s="27">
        <v>1</v>
      </c>
      <c r="H5" s="27"/>
      <c r="I5" s="111"/>
      <c r="J5" s="27">
        <v>1</v>
      </c>
      <c r="K5" s="111"/>
      <c r="L5" s="27">
        <v>1</v>
      </c>
      <c r="M5" s="111" t="s">
        <v>47</v>
      </c>
      <c r="N5" s="29">
        <f>E5*'Cost Master'!A$4</f>
        <v>450</v>
      </c>
      <c r="O5" s="29">
        <f>F5*'Cost Master'!B$4</f>
        <v>100</v>
      </c>
      <c r="P5" s="29">
        <f>G5*'Cost Master'!C$4</f>
        <v>255</v>
      </c>
      <c r="Q5" s="29">
        <f>H5*'Cost Master'!D$4</f>
        <v>0</v>
      </c>
      <c r="R5" s="29">
        <f>Q5*'Cost Master'!G$4</f>
        <v>0</v>
      </c>
      <c r="S5" s="29">
        <f>SUM(Q5:R5)</f>
        <v>0</v>
      </c>
      <c r="T5" s="29" t="str">
        <f>IF(I5="E",S5,"0")</f>
        <v>0</v>
      </c>
      <c r="U5" s="29">
        <f>J5*'Cost Master'!E$4</f>
        <v>80</v>
      </c>
      <c r="V5" s="29">
        <f>U5*'Cost Master'!G$4</f>
        <v>16</v>
      </c>
      <c r="W5" s="29">
        <f>SUM(U5:V5)</f>
        <v>96</v>
      </c>
      <c r="X5" s="29" t="str">
        <f>IF(K5="E",W5,"0")</f>
        <v>0</v>
      </c>
      <c r="Y5" s="29">
        <f>L5*'Cost Master'!F$4</f>
        <v>80</v>
      </c>
      <c r="Z5" s="29">
        <f>Y5*'Cost Master'!G$4</f>
        <v>16</v>
      </c>
      <c r="AA5" s="29">
        <f>SUM(Y5:Z5)</f>
        <v>96</v>
      </c>
      <c r="AB5" s="29">
        <f>IF(M5="E",AA5,"0")</f>
        <v>96</v>
      </c>
      <c r="AC5" s="29">
        <f>SUM(N5:Y5)</f>
        <v>1077</v>
      </c>
      <c r="AD5" s="30">
        <f>AC5*'Cost Master'!G$4</f>
        <v>215.4</v>
      </c>
      <c r="AE5" s="30">
        <f>SUM(AC5:AD5)</f>
        <v>1292.4000000000001</v>
      </c>
      <c r="AF5" s="112"/>
      <c r="AG5" s="27" t="s">
        <v>29</v>
      </c>
      <c r="AH5" s="47">
        <v>42272</v>
      </c>
      <c r="AI5" s="30">
        <f t="shared" ref="AI5:AI6" si="1">T5+X5+AB5</f>
        <v>96</v>
      </c>
      <c r="AJ5" s="30"/>
      <c r="AK5" s="30">
        <f>IF(AM5="CCG Approved",AE5-AI5,"")</f>
        <v>1196.4000000000001</v>
      </c>
      <c r="AL5" s="30">
        <f>IF(AM5="CCG Approved",AI5,IF(AM5="Practice Cost",AE5,""))</f>
        <v>96</v>
      </c>
      <c r="AM5" s="59" t="s">
        <v>42</v>
      </c>
    </row>
    <row r="6" spans="2:80" ht="15.75" thickBot="1" x14ac:dyDescent="0.3">
      <c r="B6" s="63">
        <v>2</v>
      </c>
      <c r="C6" s="64" t="s">
        <v>34</v>
      </c>
      <c r="D6" s="65" t="s">
        <v>33</v>
      </c>
      <c r="E6" s="64">
        <v>1</v>
      </c>
      <c r="F6" s="64">
        <v>1</v>
      </c>
      <c r="G6" s="64"/>
      <c r="H6" s="64">
        <v>1</v>
      </c>
      <c r="I6" s="113"/>
      <c r="J6" s="64"/>
      <c r="K6" s="113"/>
      <c r="L6" s="64"/>
      <c r="M6" s="113"/>
      <c r="N6" s="66">
        <f>E6*'Cost Master'!A$4</f>
        <v>450</v>
      </c>
      <c r="O6" s="66">
        <f>F6*'Cost Master'!B$4</f>
        <v>100</v>
      </c>
      <c r="P6" s="66">
        <f>G6*'Cost Master'!C$4</f>
        <v>0</v>
      </c>
      <c r="Q6" s="66">
        <f>H6*'Cost Master'!D$4</f>
        <v>450</v>
      </c>
      <c r="R6" s="66">
        <f>Q6*'Cost Master'!G$4</f>
        <v>90</v>
      </c>
      <c r="S6" s="66">
        <f>SUM(Q6:R6)</f>
        <v>540</v>
      </c>
      <c r="T6" s="66" t="str">
        <f>IF(I6="E",S6,"0")</f>
        <v>0</v>
      </c>
      <c r="U6" s="66">
        <f>J6*'Cost Master'!E$4</f>
        <v>0</v>
      </c>
      <c r="V6" s="66">
        <f>U6*'Cost Master'!G$4</f>
        <v>0</v>
      </c>
      <c r="W6" s="66">
        <f>SUM(U6:V6)</f>
        <v>0</v>
      </c>
      <c r="X6" s="66" t="str">
        <f>IF(K6="E",W6,"0")</f>
        <v>0</v>
      </c>
      <c r="Y6" s="66">
        <f>L6*'Cost Master'!F$4</f>
        <v>0</v>
      </c>
      <c r="Z6" s="66">
        <f>Y6*'Cost Master'!G$4</f>
        <v>0</v>
      </c>
      <c r="AA6" s="66">
        <f>SUM(Y6:Z6)</f>
        <v>0</v>
      </c>
      <c r="AB6" s="66" t="str">
        <f>IF(M6="E",AA6,"0")</f>
        <v>0</v>
      </c>
      <c r="AC6" s="66">
        <f>SUM(N6:Y6)</f>
        <v>1630</v>
      </c>
      <c r="AD6" s="67">
        <f>AC6*'Cost Master'!G$4</f>
        <v>326</v>
      </c>
      <c r="AE6" s="67">
        <f t="shared" ref="AE6" si="2">SUM(AC6:AD6)</f>
        <v>1956</v>
      </c>
      <c r="AF6" s="114"/>
      <c r="AG6" s="64" t="s">
        <v>35</v>
      </c>
      <c r="AH6" s="68">
        <v>42013</v>
      </c>
      <c r="AI6" s="67">
        <f t="shared" si="1"/>
        <v>0</v>
      </c>
      <c r="AJ6" s="67"/>
      <c r="AK6" s="66" t="str">
        <f>IF(AM6="CCG Approved",AE6-AI6,"")</f>
        <v/>
      </c>
      <c r="AL6" s="67">
        <f>IF(AM6="CCG Approved",AI6,IF(AM6="Practice Cost",AE6,""))</f>
        <v>1956</v>
      </c>
      <c r="AM6" s="69" t="s">
        <v>43</v>
      </c>
    </row>
    <row r="7" spans="2:80" ht="45" x14ac:dyDescent="0.25">
      <c r="B7" s="31"/>
      <c r="C7" s="261" t="s">
        <v>65</v>
      </c>
      <c r="D7" s="261"/>
      <c r="E7" s="261"/>
      <c r="F7" s="261"/>
      <c r="G7" s="261"/>
      <c r="H7" s="261"/>
      <c r="I7" s="261"/>
      <c r="J7" s="261"/>
      <c r="K7" s="261"/>
      <c r="L7" s="261"/>
      <c r="M7" s="149"/>
      <c r="N7" s="32"/>
      <c r="O7" s="32"/>
      <c r="P7" s="32"/>
      <c r="Q7" s="32"/>
      <c r="R7" s="32"/>
      <c r="S7" s="32"/>
      <c r="T7" s="32"/>
      <c r="U7" s="32"/>
      <c r="V7" s="32"/>
      <c r="W7" s="32"/>
      <c r="X7" s="32"/>
      <c r="Y7" s="32"/>
      <c r="Z7" s="32"/>
      <c r="AA7" s="32"/>
      <c r="AB7" s="32"/>
      <c r="AC7" s="33" t="s">
        <v>19</v>
      </c>
      <c r="AD7" s="33" t="s">
        <v>13</v>
      </c>
      <c r="AE7" s="33" t="s">
        <v>20</v>
      </c>
      <c r="AF7" s="32"/>
      <c r="AG7" s="33" t="s">
        <v>27</v>
      </c>
      <c r="AH7" s="34" t="s">
        <v>32</v>
      </c>
      <c r="AI7" s="149"/>
      <c r="AJ7" s="154"/>
      <c r="AK7" s="33" t="s">
        <v>69</v>
      </c>
      <c r="AL7" s="33" t="s">
        <v>69</v>
      </c>
      <c r="AM7" s="34" t="s">
        <v>68</v>
      </c>
    </row>
    <row r="8" spans="2:80" x14ac:dyDescent="0.25">
      <c r="B8" s="31"/>
      <c r="C8" s="261"/>
      <c r="D8" s="261"/>
      <c r="E8" s="261"/>
      <c r="F8" s="261"/>
      <c r="G8" s="261"/>
      <c r="H8" s="261"/>
      <c r="I8" s="261"/>
      <c r="J8" s="261"/>
      <c r="K8" s="261"/>
      <c r="L8" s="261"/>
      <c r="M8" s="149"/>
      <c r="N8" s="32"/>
      <c r="O8" s="32"/>
      <c r="P8" s="32"/>
      <c r="Q8" s="32"/>
      <c r="R8" s="32"/>
      <c r="S8" s="32"/>
      <c r="T8" s="32"/>
      <c r="U8" s="32"/>
      <c r="V8" s="32"/>
      <c r="W8" s="32"/>
      <c r="X8" s="32"/>
      <c r="Y8" s="32"/>
      <c r="Z8" s="32"/>
      <c r="AA8" s="32"/>
      <c r="AB8" s="32"/>
      <c r="AC8" s="215">
        <f>AC61</f>
        <v>0</v>
      </c>
      <c r="AD8" s="215">
        <f t="shared" ref="AD8:AE8" si="3">AD61</f>
        <v>0</v>
      </c>
      <c r="AE8" s="215">
        <f t="shared" si="3"/>
        <v>0</v>
      </c>
      <c r="AF8" s="32"/>
      <c r="AG8" s="33"/>
      <c r="AH8" s="34"/>
      <c r="AI8" s="149"/>
      <c r="AJ8" s="154"/>
      <c r="AK8" s="35">
        <f t="shared" ref="AK8:AL8" si="4">AK61</f>
        <v>0</v>
      </c>
      <c r="AL8" s="35">
        <f t="shared" si="4"/>
        <v>0</v>
      </c>
      <c r="AM8" s="34"/>
    </row>
    <row r="9" spans="2:80" x14ac:dyDescent="0.25">
      <c r="B9" s="36"/>
      <c r="C9" s="266" t="s">
        <v>18</v>
      </c>
      <c r="D9" s="267"/>
      <c r="E9" s="267"/>
      <c r="F9" s="267"/>
      <c r="G9" s="267"/>
      <c r="H9" s="267"/>
      <c r="I9" s="267"/>
      <c r="J9" s="267"/>
      <c r="K9" s="267"/>
      <c r="L9" s="267"/>
      <c r="M9" s="115"/>
      <c r="N9" s="41"/>
      <c r="O9" s="41"/>
      <c r="P9" s="41"/>
      <c r="Q9" s="41"/>
      <c r="R9" s="41"/>
      <c r="S9" s="41"/>
      <c r="T9" s="41"/>
      <c r="U9" s="41"/>
      <c r="V9" s="41"/>
      <c r="W9" s="41"/>
      <c r="X9" s="41"/>
      <c r="Y9" s="41"/>
      <c r="Z9" s="41"/>
      <c r="AA9" s="41"/>
      <c r="AB9" s="41"/>
      <c r="AC9" s="41"/>
      <c r="AD9" s="41"/>
      <c r="AE9" s="41"/>
      <c r="AF9" s="115"/>
      <c r="AG9" s="37"/>
      <c r="AH9" s="38"/>
      <c r="AI9" s="37"/>
      <c r="AJ9" s="37"/>
      <c r="AK9" s="37"/>
      <c r="AL9" s="37"/>
      <c r="AM9" s="38"/>
      <c r="AO9" s="116" t="s">
        <v>70</v>
      </c>
      <c r="AP9" s="116"/>
      <c r="AQ9" s="116"/>
      <c r="AR9" s="116"/>
      <c r="AS9" s="116"/>
      <c r="AT9" s="116"/>
      <c r="AU9" s="116"/>
      <c r="AV9" s="116"/>
      <c r="AW9" s="116"/>
      <c r="AX9" s="116"/>
    </row>
    <row r="10" spans="2:80" ht="45.75" thickBot="1" x14ac:dyDescent="0.3">
      <c r="B10" s="39" t="s">
        <v>36</v>
      </c>
      <c r="C10" s="40" t="s">
        <v>0</v>
      </c>
      <c r="D10" s="40" t="s">
        <v>21</v>
      </c>
      <c r="E10" s="40" t="s">
        <v>1</v>
      </c>
      <c r="F10" s="40" t="s">
        <v>4</v>
      </c>
      <c r="G10" s="40" t="s">
        <v>2</v>
      </c>
      <c r="H10" s="40" t="s">
        <v>3</v>
      </c>
      <c r="I10" s="40" t="s">
        <v>64</v>
      </c>
      <c r="J10" s="40" t="s">
        <v>16</v>
      </c>
      <c r="K10" s="40" t="s">
        <v>64</v>
      </c>
      <c r="L10" s="40" t="s">
        <v>17</v>
      </c>
      <c r="M10" s="40" t="s">
        <v>64</v>
      </c>
      <c r="N10" s="52" t="s">
        <v>7</v>
      </c>
      <c r="O10" s="52" t="s">
        <v>54</v>
      </c>
      <c r="P10" s="52" t="s">
        <v>55</v>
      </c>
      <c r="Q10" s="52" t="s">
        <v>56</v>
      </c>
      <c r="R10" s="52" t="s">
        <v>48</v>
      </c>
      <c r="S10" s="52" t="s">
        <v>49</v>
      </c>
      <c r="T10" s="53" t="s">
        <v>59</v>
      </c>
      <c r="U10" s="52" t="s">
        <v>57</v>
      </c>
      <c r="V10" s="52" t="s">
        <v>50</v>
      </c>
      <c r="W10" s="52" t="s">
        <v>51</v>
      </c>
      <c r="X10" s="53" t="s">
        <v>60</v>
      </c>
      <c r="Y10" s="52" t="s">
        <v>58</v>
      </c>
      <c r="Z10" s="52" t="s">
        <v>52</v>
      </c>
      <c r="AA10" s="52" t="s">
        <v>53</v>
      </c>
      <c r="AB10" s="53" t="s">
        <v>61</v>
      </c>
      <c r="AC10" s="40" t="s">
        <v>12</v>
      </c>
      <c r="AD10" s="40" t="s">
        <v>13</v>
      </c>
      <c r="AE10" s="40" t="s">
        <v>15</v>
      </c>
      <c r="AF10" s="117"/>
      <c r="AG10" s="257" t="s">
        <v>41</v>
      </c>
      <c r="AH10" s="258"/>
      <c r="AI10" s="51" t="s">
        <v>62</v>
      </c>
      <c r="AJ10" s="40" t="s">
        <v>163</v>
      </c>
      <c r="AK10" s="40" t="s">
        <v>44</v>
      </c>
      <c r="AL10" s="40" t="s">
        <v>46</v>
      </c>
      <c r="AM10" s="62" t="s">
        <v>63</v>
      </c>
      <c r="AO10" s="118" t="s">
        <v>175</v>
      </c>
      <c r="AP10" s="118"/>
      <c r="AQ10" s="118"/>
      <c r="AR10" s="118"/>
      <c r="AS10" s="118" t="s">
        <v>170</v>
      </c>
      <c r="AT10" s="118"/>
      <c r="AU10" s="118"/>
      <c r="AV10" s="118" t="s">
        <v>71</v>
      </c>
      <c r="AW10" s="118"/>
      <c r="AX10" s="118"/>
      <c r="AY10" s="118" t="s">
        <v>81</v>
      </c>
      <c r="AZ10" s="118"/>
      <c r="BA10" s="118"/>
      <c r="BB10" s="118" t="s">
        <v>80</v>
      </c>
      <c r="BC10" s="118"/>
      <c r="BD10" s="118"/>
      <c r="BE10" s="118" t="s">
        <v>72</v>
      </c>
      <c r="BF10" s="118"/>
      <c r="BG10" s="118"/>
      <c r="BH10" s="118" t="s">
        <v>73</v>
      </c>
      <c r="BI10" s="118"/>
      <c r="BJ10" s="118"/>
      <c r="BK10" s="118" t="s">
        <v>74</v>
      </c>
      <c r="BL10" s="118"/>
      <c r="BM10" s="118"/>
      <c r="BN10" s="118" t="s">
        <v>75</v>
      </c>
      <c r="BO10" s="118"/>
      <c r="BP10" s="118"/>
      <c r="BQ10" s="118" t="s">
        <v>76</v>
      </c>
      <c r="BR10" s="118"/>
      <c r="BS10" s="118"/>
      <c r="BT10" s="118" t="s">
        <v>77</v>
      </c>
      <c r="BU10" s="118"/>
      <c r="BV10" s="118"/>
      <c r="BW10" s="118" t="s">
        <v>78</v>
      </c>
      <c r="BX10" s="118"/>
      <c r="BY10" s="118"/>
      <c r="BZ10" s="118" t="s">
        <v>79</v>
      </c>
      <c r="CA10" s="118"/>
      <c r="CB10" s="118"/>
    </row>
    <row r="11" spans="2:80" ht="15.75" thickBot="1" x14ac:dyDescent="0.3">
      <c r="B11" s="121">
        <v>1</v>
      </c>
      <c r="C11" s="100"/>
      <c r="D11" s="101"/>
      <c r="E11" s="100"/>
      <c r="F11" s="100"/>
      <c r="G11" s="100"/>
      <c r="H11" s="100"/>
      <c r="I11" s="101"/>
      <c r="J11" s="100"/>
      <c r="K11" s="101"/>
      <c r="L11" s="100"/>
      <c r="M11" s="101"/>
      <c r="N11" s="92">
        <f>E11*'Cost Master'!A$4</f>
        <v>0</v>
      </c>
      <c r="O11" s="93">
        <f>F11*'Cost Master'!B$4</f>
        <v>0</v>
      </c>
      <c r="P11" s="93">
        <f>G11*'Cost Master'!C$4</f>
        <v>0</v>
      </c>
      <c r="Q11" s="93">
        <f>H11*'Cost Master'!D$4</f>
        <v>0</v>
      </c>
      <c r="R11" s="93">
        <f>Q11*'Cost Master'!G$4</f>
        <v>0</v>
      </c>
      <c r="S11" s="93">
        <f>SUM(Q11:R11)</f>
        <v>0</v>
      </c>
      <c r="T11" s="93" t="str">
        <f>IF(I11="E",S11,"0")</f>
        <v>0</v>
      </c>
      <c r="U11" s="93">
        <f>J11*'Cost Master'!E$4</f>
        <v>0</v>
      </c>
      <c r="V11" s="93">
        <f>U11*'Cost Master'!G$4</f>
        <v>0</v>
      </c>
      <c r="W11" s="93">
        <f>SUM(U11:V11)</f>
        <v>0</v>
      </c>
      <c r="X11" s="93" t="str">
        <f>IF(K11="E",W11,"0")</f>
        <v>0</v>
      </c>
      <c r="Y11" s="93">
        <f>L11*'Cost Master'!F$4</f>
        <v>0</v>
      </c>
      <c r="Z11" s="93">
        <f>Y11*'Cost Master'!G$4</f>
        <v>0</v>
      </c>
      <c r="AA11" s="93">
        <f>SUM(Y11:Z11)</f>
        <v>0</v>
      </c>
      <c r="AB11" s="94" t="str">
        <f>IF(M11="E",AA11,"0")</f>
        <v>0</v>
      </c>
      <c r="AC11" s="102">
        <f>SUM(N11+O11+P11+Q11+U11+Y11)</f>
        <v>0</v>
      </c>
      <c r="AD11" s="103">
        <f>AC11*'Cost Master'!G$4</f>
        <v>0</v>
      </c>
      <c r="AE11" s="104">
        <f t="shared" ref="AE11" si="5">SUM(AC11:AD11)</f>
        <v>0</v>
      </c>
      <c r="AF11" s="119"/>
      <c r="AG11" s="3"/>
      <c r="AH11" s="4"/>
      <c r="AI11" s="56">
        <f>T11+X11+AB11</f>
        <v>0</v>
      </c>
      <c r="AJ11" s="42">
        <f>IF(AM11="FOR_CCG_USE",AE11-AI11,"")</f>
        <v>0</v>
      </c>
      <c r="AK11" s="42" t="str">
        <f>IF(AM11="CCG Approved",AE11-AI11,"")</f>
        <v/>
      </c>
      <c r="AL11" s="42" t="str">
        <f>IF(AM11="CCG Approved",AI11,IF(AM11="Practice Cost",AE11,""))</f>
        <v/>
      </c>
      <c r="AM11" s="7" t="s">
        <v>67</v>
      </c>
      <c r="AO11" s="71"/>
      <c r="AP11" s="194">
        <f>IF(AE11&gt;=1,1,0)</f>
        <v>0</v>
      </c>
      <c r="AQ11" s="194">
        <f>IF(AO11&gt;=1,-1,0)</f>
        <v>0</v>
      </c>
      <c r="AR11" s="194">
        <f>AP11+AQ11</f>
        <v>0</v>
      </c>
      <c r="AS11" s="71"/>
      <c r="AT11" s="194">
        <f>IF(AS11&gt;=1,-1,0)</f>
        <v>0</v>
      </c>
      <c r="AU11" s="194">
        <f>AP11+AT11</f>
        <v>0</v>
      </c>
      <c r="AV11" s="71"/>
      <c r="AW11" s="194">
        <f>IF(AV11&gt;=1,-1,0)</f>
        <v>0</v>
      </c>
      <c r="AX11" s="194">
        <f>AP11+AW11</f>
        <v>0</v>
      </c>
      <c r="AY11" s="71"/>
      <c r="AZ11" s="194">
        <f>IF(AY11&gt;=1,-1,0)</f>
        <v>0</v>
      </c>
      <c r="BA11" s="194">
        <f>AP11+AZ11</f>
        <v>0</v>
      </c>
      <c r="BB11" s="72"/>
      <c r="BC11" s="194">
        <f>IF(BB11&gt;=1,-1,0)</f>
        <v>0</v>
      </c>
      <c r="BD11" s="194">
        <f>AP11+BC11</f>
        <v>0</v>
      </c>
      <c r="BE11" s="72"/>
      <c r="BF11" s="194">
        <f>IF(BE11&gt;=1,-1,0)</f>
        <v>0</v>
      </c>
      <c r="BG11" s="194">
        <f>AP11+BF11</f>
        <v>0</v>
      </c>
      <c r="BH11" s="71"/>
      <c r="BI11" s="194">
        <f>IF(BH11&gt;=1,-1,0)</f>
        <v>0</v>
      </c>
      <c r="BJ11" s="194">
        <f>AP11+BI11</f>
        <v>0</v>
      </c>
      <c r="BK11" s="72"/>
      <c r="BL11" s="194">
        <f>IF(BK11&gt;=1,-1,0)</f>
        <v>0</v>
      </c>
      <c r="BM11" s="194">
        <f>AP11+BL11</f>
        <v>0</v>
      </c>
      <c r="BN11" s="71"/>
      <c r="BO11" s="71">
        <f>IF(BN11&gt;=1,-1,0)</f>
        <v>0</v>
      </c>
      <c r="BP11" s="71">
        <f>AP11+BO11</f>
        <v>0</v>
      </c>
      <c r="BQ11" s="71"/>
      <c r="BR11" s="71">
        <f>IF(BQ11&gt;=1,-1,0)</f>
        <v>0</v>
      </c>
      <c r="BS11" s="71">
        <f>AP11+BR11</f>
        <v>0</v>
      </c>
      <c r="BT11" s="71"/>
      <c r="BU11" s="194">
        <f>IF(BT11&gt;=1,-1,0)</f>
        <v>0</v>
      </c>
      <c r="BV11" s="194">
        <f>AP11+BU11</f>
        <v>0</v>
      </c>
      <c r="BW11" s="72"/>
      <c r="BX11" s="194">
        <f>IF(BW11&gt;=1,-1,0)</f>
        <v>0</v>
      </c>
      <c r="BY11" s="194">
        <f>AP11+BX11</f>
        <v>0</v>
      </c>
      <c r="BZ11" s="71"/>
      <c r="CA11" s="194">
        <f>IF(BZ11&gt;=1,-1,0)</f>
        <v>0</v>
      </c>
      <c r="CB11" s="194">
        <f>AP11+CA11</f>
        <v>0</v>
      </c>
    </row>
    <row r="12" spans="2:80" ht="15.75" thickBot="1" x14ac:dyDescent="0.3">
      <c r="B12" s="122">
        <v>2</v>
      </c>
      <c r="C12" s="100"/>
      <c r="D12" s="5"/>
      <c r="E12" s="3"/>
      <c r="F12" s="3"/>
      <c r="G12" s="3"/>
      <c r="H12" s="3"/>
      <c r="I12" s="1"/>
      <c r="J12" s="3"/>
      <c r="K12" s="1"/>
      <c r="L12" s="3"/>
      <c r="M12" s="1"/>
      <c r="N12" s="95">
        <f>E12*'Cost Master'!A$4</f>
        <v>0</v>
      </c>
      <c r="O12" s="75">
        <f>F12*'Cost Master'!B$4</f>
        <v>0</v>
      </c>
      <c r="P12" s="75">
        <f>G12*'Cost Master'!C$4</f>
        <v>0</v>
      </c>
      <c r="Q12" s="75">
        <f>H12*'Cost Master'!D$4</f>
        <v>0</v>
      </c>
      <c r="R12" s="75">
        <f>Q12*'Cost Master'!G$4</f>
        <v>0</v>
      </c>
      <c r="S12" s="75">
        <f t="shared" ref="S12:S60" si="6">SUM(Q12:R12)</f>
        <v>0</v>
      </c>
      <c r="T12" s="75" t="str">
        <f t="shared" ref="T12:T60" si="7">IF(I12="E",S12,"0")</f>
        <v>0</v>
      </c>
      <c r="U12" s="75">
        <f>J12*'Cost Master'!E$4</f>
        <v>0</v>
      </c>
      <c r="V12" s="75">
        <f>U12*'Cost Master'!G$4</f>
        <v>0</v>
      </c>
      <c r="W12" s="75">
        <f t="shared" ref="W12:W60" si="8">SUM(U12:V12)</f>
        <v>0</v>
      </c>
      <c r="X12" s="75" t="str">
        <f t="shared" ref="X12:X60" si="9">IF(K12="E",W12,"0")</f>
        <v>0</v>
      </c>
      <c r="Y12" s="75">
        <f>L12*'Cost Master'!F$4</f>
        <v>0</v>
      </c>
      <c r="Z12" s="75">
        <f>Y12*'Cost Master'!G$4</f>
        <v>0</v>
      </c>
      <c r="AA12" s="75">
        <f t="shared" ref="AA12:AA60" si="10">SUM(Y12:Z12)</f>
        <v>0</v>
      </c>
      <c r="AB12" s="96" t="str">
        <f t="shared" ref="AB12:AB60" si="11">IF(M12="E",AA12,"0")</f>
        <v>0</v>
      </c>
      <c r="AC12" s="91">
        <f t="shared" ref="AC12:AC60" si="12">SUM(N12+O12+P12+Q12+U12+Y12)</f>
        <v>0</v>
      </c>
      <c r="AD12" s="43">
        <f>AC12*'Cost Master'!G$4</f>
        <v>0</v>
      </c>
      <c r="AE12" s="105">
        <f t="shared" ref="AE12:AE60" si="13">SUM(AC12:AD12)</f>
        <v>0</v>
      </c>
      <c r="AF12" s="119"/>
      <c r="AG12" s="3"/>
      <c r="AH12" s="7"/>
      <c r="AI12" s="56">
        <f t="shared" ref="AI12:AI60" si="14">T12+X12+AB12</f>
        <v>0</v>
      </c>
      <c r="AJ12" s="42">
        <f t="shared" ref="AJ12:AJ60" si="15">IF(AM12="FOR_CCG_USE",AE12-AI12,"")</f>
        <v>0</v>
      </c>
      <c r="AK12" s="42" t="str">
        <f t="shared" ref="AK12:AK60" si="16">IF(AM12="CCG Approved",AE12-AI12,"")</f>
        <v/>
      </c>
      <c r="AL12" s="42" t="str">
        <f t="shared" ref="AL12:AL60" si="17">IF(AM12="CCG Approved",AI12,IF(AM12="Practice Cost",AE12,""))</f>
        <v/>
      </c>
      <c r="AM12" s="7" t="s">
        <v>67</v>
      </c>
      <c r="AO12" s="71"/>
      <c r="AP12" s="194">
        <f t="shared" ref="AP12:AP60" si="18">IF(AE12&gt;=1,1,0)</f>
        <v>0</v>
      </c>
      <c r="AQ12" s="194">
        <f>IF(AO12&gt;=1,-1,0)</f>
        <v>0</v>
      </c>
      <c r="AR12" s="194">
        <f t="shared" ref="AR12:AR60" si="19">AP12+AQ12</f>
        <v>0</v>
      </c>
      <c r="AS12" s="71"/>
      <c r="AT12" s="194">
        <f t="shared" ref="AT12:AT60" si="20">IF(AS12&gt;=1,-1,0)</f>
        <v>0</v>
      </c>
      <c r="AU12" s="194">
        <f t="shared" ref="AU12:AU60" si="21">AP12+AT12</f>
        <v>0</v>
      </c>
      <c r="AV12" s="71"/>
      <c r="AW12" s="194">
        <f t="shared" ref="AW12:AW60" si="22">IF(AV12&gt;=1,-1,0)</f>
        <v>0</v>
      </c>
      <c r="AX12" s="194">
        <f t="shared" ref="AX12:AX60" si="23">AP12+AW12</f>
        <v>0</v>
      </c>
      <c r="AY12" s="71"/>
      <c r="AZ12" s="194">
        <f t="shared" ref="AZ12:AZ60" si="24">IF(AY12&gt;=1,-1,0)</f>
        <v>0</v>
      </c>
      <c r="BA12" s="194">
        <f t="shared" ref="BA12:BA60" si="25">AP12+AZ12</f>
        <v>0</v>
      </c>
      <c r="BB12" s="70"/>
      <c r="BC12" s="194">
        <f t="shared" ref="BC12:BC60" si="26">IF(BB12&gt;=1,-1,0)</f>
        <v>0</v>
      </c>
      <c r="BD12" s="194">
        <f t="shared" ref="BD12:BD60" si="27">AP12+BC12</f>
        <v>0</v>
      </c>
      <c r="BE12" s="70"/>
      <c r="BF12" s="194">
        <f t="shared" ref="BF12:BF60" si="28">IF(BE12&gt;=1,-1,0)</f>
        <v>0</v>
      </c>
      <c r="BG12" s="194">
        <f t="shared" ref="BG12:BG60" si="29">AP12+BF12</f>
        <v>0</v>
      </c>
      <c r="BH12" s="71"/>
      <c r="BI12" s="194">
        <f t="shared" ref="BI12:BI60" si="30">IF(BH12&gt;=1,-1,0)</f>
        <v>0</v>
      </c>
      <c r="BJ12" s="194">
        <f t="shared" ref="BJ12:BJ60" si="31">AP12+BI12</f>
        <v>0</v>
      </c>
      <c r="BK12" s="70"/>
      <c r="BL12" s="194">
        <f t="shared" ref="BL12:BL60" si="32">IF(BK12&gt;=1,-1,0)</f>
        <v>0</v>
      </c>
      <c r="BM12" s="194">
        <f t="shared" ref="BM12:BM60" si="33">AP12+BL12</f>
        <v>0</v>
      </c>
      <c r="BN12" s="71"/>
      <c r="BO12" s="71">
        <f t="shared" ref="BO12:BO60" si="34">IF(BN12&gt;=1,-1,0)</f>
        <v>0</v>
      </c>
      <c r="BP12" s="71">
        <f t="shared" ref="BP12:BP60" si="35">AP12+BO12</f>
        <v>0</v>
      </c>
      <c r="BQ12" s="71"/>
      <c r="BR12" s="71">
        <f t="shared" ref="BR12:BR60" si="36">IF(BQ12&gt;=1,-1,0)</f>
        <v>0</v>
      </c>
      <c r="BS12" s="71">
        <f t="shared" ref="BS12:BS60" si="37">AP12+BR12</f>
        <v>0</v>
      </c>
      <c r="BT12" s="71"/>
      <c r="BU12" s="194">
        <f t="shared" ref="BU12:BU60" si="38">IF(BT12&gt;=1,-1,0)</f>
        <v>0</v>
      </c>
      <c r="BV12" s="194">
        <f t="shared" ref="BV12:BV60" si="39">AP12+BU12</f>
        <v>0</v>
      </c>
      <c r="BW12" s="70"/>
      <c r="BX12" s="194">
        <f t="shared" ref="BX12:BX60" si="40">IF(BW12&gt;=1,-1,0)</f>
        <v>0</v>
      </c>
      <c r="BY12" s="194">
        <f t="shared" ref="BY12:BY60" si="41">AP12+BX12</f>
        <v>0</v>
      </c>
      <c r="BZ12" s="71"/>
      <c r="CA12" s="194">
        <f t="shared" ref="CA12:CA60" si="42">IF(BZ12&gt;=1,-1,0)</f>
        <v>0</v>
      </c>
      <c r="CB12" s="194">
        <f t="shared" ref="CB12:CB60" si="43">AP12+CA12</f>
        <v>0</v>
      </c>
    </row>
    <row r="13" spans="2:80" x14ac:dyDescent="0.25">
      <c r="B13" s="123">
        <v>3</v>
      </c>
      <c r="C13" s="100"/>
      <c r="D13" s="8"/>
      <c r="E13" s="6"/>
      <c r="F13" s="6"/>
      <c r="G13" s="6"/>
      <c r="H13" s="6"/>
      <c r="I13" s="1"/>
      <c r="J13" s="6"/>
      <c r="K13" s="1"/>
      <c r="L13" s="6"/>
      <c r="M13" s="1"/>
      <c r="N13" s="95">
        <f>E13*'Cost Master'!A$4</f>
        <v>0</v>
      </c>
      <c r="O13" s="75">
        <f>F13*'Cost Master'!B$4</f>
        <v>0</v>
      </c>
      <c r="P13" s="75">
        <f>G13*'Cost Master'!C$4</f>
        <v>0</v>
      </c>
      <c r="Q13" s="75">
        <f>H13*'Cost Master'!D$4</f>
        <v>0</v>
      </c>
      <c r="R13" s="75">
        <f>Q13*'Cost Master'!G$4</f>
        <v>0</v>
      </c>
      <c r="S13" s="75">
        <f t="shared" si="6"/>
        <v>0</v>
      </c>
      <c r="T13" s="75" t="str">
        <f t="shared" si="7"/>
        <v>0</v>
      </c>
      <c r="U13" s="75">
        <f>J13*'Cost Master'!E$4</f>
        <v>0</v>
      </c>
      <c r="V13" s="75">
        <f>U13*'Cost Master'!G$4</f>
        <v>0</v>
      </c>
      <c r="W13" s="75">
        <f t="shared" si="8"/>
        <v>0</v>
      </c>
      <c r="X13" s="75" t="str">
        <f t="shared" si="9"/>
        <v>0</v>
      </c>
      <c r="Y13" s="75">
        <f>L13*'Cost Master'!F$4</f>
        <v>0</v>
      </c>
      <c r="Z13" s="75">
        <f>Y13*'Cost Master'!G$4</f>
        <v>0</v>
      </c>
      <c r="AA13" s="75">
        <f t="shared" si="10"/>
        <v>0</v>
      </c>
      <c r="AB13" s="96" t="str">
        <f t="shared" si="11"/>
        <v>0</v>
      </c>
      <c r="AC13" s="91">
        <f t="shared" si="12"/>
        <v>0</v>
      </c>
      <c r="AD13" s="43">
        <f>AC13*'Cost Master'!G$4</f>
        <v>0</v>
      </c>
      <c r="AE13" s="105">
        <f t="shared" si="13"/>
        <v>0</v>
      </c>
      <c r="AF13" s="119"/>
      <c r="AG13" s="3"/>
      <c r="AH13" s="7"/>
      <c r="AI13" s="56">
        <f t="shared" si="14"/>
        <v>0</v>
      </c>
      <c r="AJ13" s="42">
        <f t="shared" si="15"/>
        <v>0</v>
      </c>
      <c r="AK13" s="42" t="str">
        <f t="shared" si="16"/>
        <v/>
      </c>
      <c r="AL13" s="42" t="str">
        <f t="shared" si="17"/>
        <v/>
      </c>
      <c r="AM13" s="7" t="s">
        <v>67</v>
      </c>
      <c r="AO13" s="71"/>
      <c r="AP13" s="194">
        <f t="shared" si="18"/>
        <v>0</v>
      </c>
      <c r="AQ13" s="194">
        <f t="shared" ref="AQ13:AQ60" si="44">IF(AO13&gt;=1,-1,0)</f>
        <v>0</v>
      </c>
      <c r="AR13" s="194">
        <f t="shared" si="19"/>
        <v>0</v>
      </c>
      <c r="AS13" s="71"/>
      <c r="AT13" s="194">
        <f t="shared" si="20"/>
        <v>0</v>
      </c>
      <c r="AU13" s="194">
        <f t="shared" si="21"/>
        <v>0</v>
      </c>
      <c r="AV13" s="71"/>
      <c r="AW13" s="194">
        <f t="shared" si="22"/>
        <v>0</v>
      </c>
      <c r="AX13" s="194">
        <f t="shared" si="23"/>
        <v>0</v>
      </c>
      <c r="AY13" s="71"/>
      <c r="AZ13" s="194">
        <f t="shared" si="24"/>
        <v>0</v>
      </c>
      <c r="BA13" s="194">
        <f t="shared" si="25"/>
        <v>0</v>
      </c>
      <c r="BB13" s="70"/>
      <c r="BC13" s="194">
        <f t="shared" si="26"/>
        <v>0</v>
      </c>
      <c r="BD13" s="194">
        <f t="shared" si="27"/>
        <v>0</v>
      </c>
      <c r="BE13" s="70"/>
      <c r="BF13" s="194">
        <f t="shared" si="28"/>
        <v>0</v>
      </c>
      <c r="BG13" s="194">
        <f t="shared" si="29"/>
        <v>0</v>
      </c>
      <c r="BH13" s="71"/>
      <c r="BI13" s="194">
        <f t="shared" si="30"/>
        <v>0</v>
      </c>
      <c r="BJ13" s="194">
        <f t="shared" si="31"/>
        <v>0</v>
      </c>
      <c r="BK13" s="70"/>
      <c r="BL13" s="194">
        <f t="shared" si="32"/>
        <v>0</v>
      </c>
      <c r="BM13" s="194">
        <f t="shared" si="33"/>
        <v>0</v>
      </c>
      <c r="BN13" s="71"/>
      <c r="BO13" s="71">
        <f t="shared" si="34"/>
        <v>0</v>
      </c>
      <c r="BP13" s="71">
        <f t="shared" si="35"/>
        <v>0</v>
      </c>
      <c r="BQ13" s="71"/>
      <c r="BR13" s="71">
        <f t="shared" si="36"/>
        <v>0</v>
      </c>
      <c r="BS13" s="71">
        <f t="shared" si="37"/>
        <v>0</v>
      </c>
      <c r="BT13" s="71"/>
      <c r="BU13" s="194">
        <f t="shared" si="38"/>
        <v>0</v>
      </c>
      <c r="BV13" s="194">
        <f t="shared" si="39"/>
        <v>0</v>
      </c>
      <c r="BW13" s="70"/>
      <c r="BX13" s="194">
        <f t="shared" si="40"/>
        <v>0</v>
      </c>
      <c r="BY13" s="194">
        <f t="shared" si="41"/>
        <v>0</v>
      </c>
      <c r="BZ13" s="71"/>
      <c r="CA13" s="194">
        <f t="shared" si="42"/>
        <v>0</v>
      </c>
      <c r="CB13" s="194">
        <f t="shared" si="43"/>
        <v>0</v>
      </c>
    </row>
    <row r="14" spans="2:80" x14ac:dyDescent="0.25">
      <c r="B14" s="123">
        <v>4</v>
      </c>
      <c r="C14" s="6"/>
      <c r="D14" s="8"/>
      <c r="E14" s="6"/>
      <c r="F14" s="6"/>
      <c r="G14" s="6"/>
      <c r="H14" s="6"/>
      <c r="I14" s="1"/>
      <c r="J14" s="6"/>
      <c r="K14" s="1"/>
      <c r="L14" s="6"/>
      <c r="M14" s="1"/>
      <c r="N14" s="95">
        <f>E14*'Cost Master'!A$4</f>
        <v>0</v>
      </c>
      <c r="O14" s="75">
        <f>F14*'Cost Master'!B$4</f>
        <v>0</v>
      </c>
      <c r="P14" s="75">
        <f>G14*'Cost Master'!C$4</f>
        <v>0</v>
      </c>
      <c r="Q14" s="75">
        <f>H14*'Cost Master'!D$4</f>
        <v>0</v>
      </c>
      <c r="R14" s="75">
        <f>Q14*'Cost Master'!G$4</f>
        <v>0</v>
      </c>
      <c r="S14" s="75">
        <f t="shared" si="6"/>
        <v>0</v>
      </c>
      <c r="T14" s="75" t="str">
        <f t="shared" si="7"/>
        <v>0</v>
      </c>
      <c r="U14" s="75">
        <f>J14*'Cost Master'!E$4</f>
        <v>0</v>
      </c>
      <c r="V14" s="75">
        <f>U14*'Cost Master'!G$4</f>
        <v>0</v>
      </c>
      <c r="W14" s="75">
        <f t="shared" si="8"/>
        <v>0</v>
      </c>
      <c r="X14" s="75" t="str">
        <f t="shared" si="9"/>
        <v>0</v>
      </c>
      <c r="Y14" s="75">
        <f>L14*'Cost Master'!F$4</f>
        <v>0</v>
      </c>
      <c r="Z14" s="75">
        <f>Y14*'Cost Master'!G$4</f>
        <v>0</v>
      </c>
      <c r="AA14" s="75">
        <f t="shared" si="10"/>
        <v>0</v>
      </c>
      <c r="AB14" s="96" t="str">
        <f t="shared" si="11"/>
        <v>0</v>
      </c>
      <c r="AC14" s="91">
        <f t="shared" si="12"/>
        <v>0</v>
      </c>
      <c r="AD14" s="43">
        <f>AC14*'Cost Master'!G$4</f>
        <v>0</v>
      </c>
      <c r="AE14" s="105">
        <f t="shared" si="13"/>
        <v>0</v>
      </c>
      <c r="AF14" s="119"/>
      <c r="AG14" s="6"/>
      <c r="AH14" s="7"/>
      <c r="AI14" s="56">
        <f t="shared" si="14"/>
        <v>0</v>
      </c>
      <c r="AJ14" s="42">
        <f t="shared" si="15"/>
        <v>0</v>
      </c>
      <c r="AK14" s="42" t="str">
        <f t="shared" si="16"/>
        <v/>
      </c>
      <c r="AL14" s="42" t="str">
        <f t="shared" si="17"/>
        <v/>
      </c>
      <c r="AM14" s="7" t="s">
        <v>67</v>
      </c>
      <c r="AO14" s="71"/>
      <c r="AP14" s="194">
        <f t="shared" si="18"/>
        <v>0</v>
      </c>
      <c r="AQ14" s="194">
        <f t="shared" si="44"/>
        <v>0</v>
      </c>
      <c r="AR14" s="194">
        <f t="shared" si="19"/>
        <v>0</v>
      </c>
      <c r="AS14" s="71"/>
      <c r="AT14" s="194">
        <f t="shared" si="20"/>
        <v>0</v>
      </c>
      <c r="AU14" s="194">
        <f t="shared" si="21"/>
        <v>0</v>
      </c>
      <c r="AV14" s="71"/>
      <c r="AW14" s="194">
        <f t="shared" si="22"/>
        <v>0</v>
      </c>
      <c r="AX14" s="194">
        <f t="shared" si="23"/>
        <v>0</v>
      </c>
      <c r="AY14" s="71"/>
      <c r="AZ14" s="194">
        <f t="shared" si="24"/>
        <v>0</v>
      </c>
      <c r="BA14" s="194">
        <f t="shared" si="25"/>
        <v>0</v>
      </c>
      <c r="BB14" s="70"/>
      <c r="BC14" s="194">
        <f t="shared" si="26"/>
        <v>0</v>
      </c>
      <c r="BD14" s="194">
        <f t="shared" si="27"/>
        <v>0</v>
      </c>
      <c r="BE14" s="70"/>
      <c r="BF14" s="194">
        <f t="shared" si="28"/>
        <v>0</v>
      </c>
      <c r="BG14" s="194">
        <f t="shared" si="29"/>
        <v>0</v>
      </c>
      <c r="BH14" s="71"/>
      <c r="BI14" s="194">
        <f t="shared" si="30"/>
        <v>0</v>
      </c>
      <c r="BJ14" s="194">
        <f t="shared" si="31"/>
        <v>0</v>
      </c>
      <c r="BK14" s="70"/>
      <c r="BL14" s="194">
        <f t="shared" si="32"/>
        <v>0</v>
      </c>
      <c r="BM14" s="194">
        <f t="shared" si="33"/>
        <v>0</v>
      </c>
      <c r="BN14" s="71"/>
      <c r="BO14" s="71">
        <f t="shared" si="34"/>
        <v>0</v>
      </c>
      <c r="BP14" s="71">
        <f t="shared" si="35"/>
        <v>0</v>
      </c>
      <c r="BQ14" s="71"/>
      <c r="BR14" s="71">
        <f t="shared" si="36"/>
        <v>0</v>
      </c>
      <c r="BS14" s="71">
        <f t="shared" si="37"/>
        <v>0</v>
      </c>
      <c r="BT14" s="71"/>
      <c r="BU14" s="194">
        <f t="shared" si="38"/>
        <v>0</v>
      </c>
      <c r="BV14" s="194">
        <f t="shared" si="39"/>
        <v>0</v>
      </c>
      <c r="BW14" s="70"/>
      <c r="BX14" s="194">
        <f t="shared" si="40"/>
        <v>0</v>
      </c>
      <c r="BY14" s="194">
        <f t="shared" si="41"/>
        <v>0</v>
      </c>
      <c r="BZ14" s="71"/>
      <c r="CA14" s="194">
        <f t="shared" si="42"/>
        <v>0</v>
      </c>
      <c r="CB14" s="194">
        <f t="shared" si="43"/>
        <v>0</v>
      </c>
    </row>
    <row r="15" spans="2:80" x14ac:dyDescent="0.25">
      <c r="B15" s="123">
        <v>5</v>
      </c>
      <c r="C15" s="6"/>
      <c r="D15" s="8"/>
      <c r="E15" s="6"/>
      <c r="F15" s="6"/>
      <c r="G15" s="6"/>
      <c r="H15" s="6"/>
      <c r="I15" s="1"/>
      <c r="J15" s="6"/>
      <c r="K15" s="1"/>
      <c r="L15" s="6"/>
      <c r="M15" s="1"/>
      <c r="N15" s="95">
        <f>E15*'Cost Master'!A$4</f>
        <v>0</v>
      </c>
      <c r="O15" s="75">
        <f>F15*'Cost Master'!B$4</f>
        <v>0</v>
      </c>
      <c r="P15" s="75">
        <f>G15*'Cost Master'!C$4</f>
        <v>0</v>
      </c>
      <c r="Q15" s="75">
        <f>H15*'Cost Master'!D$4</f>
        <v>0</v>
      </c>
      <c r="R15" s="75">
        <f>Q15*'Cost Master'!G$4</f>
        <v>0</v>
      </c>
      <c r="S15" s="75">
        <f t="shared" si="6"/>
        <v>0</v>
      </c>
      <c r="T15" s="75" t="str">
        <f t="shared" si="7"/>
        <v>0</v>
      </c>
      <c r="U15" s="75">
        <f>J15*'Cost Master'!E$4</f>
        <v>0</v>
      </c>
      <c r="V15" s="75">
        <f>U15*'Cost Master'!G$4</f>
        <v>0</v>
      </c>
      <c r="W15" s="75">
        <f t="shared" si="8"/>
        <v>0</v>
      </c>
      <c r="X15" s="75" t="str">
        <f t="shared" si="9"/>
        <v>0</v>
      </c>
      <c r="Y15" s="75">
        <f>L15*'Cost Master'!F$4</f>
        <v>0</v>
      </c>
      <c r="Z15" s="75">
        <f>Y15*'Cost Master'!G$4</f>
        <v>0</v>
      </c>
      <c r="AA15" s="75">
        <f t="shared" si="10"/>
        <v>0</v>
      </c>
      <c r="AB15" s="96" t="str">
        <f t="shared" si="11"/>
        <v>0</v>
      </c>
      <c r="AC15" s="91">
        <f t="shared" si="12"/>
        <v>0</v>
      </c>
      <c r="AD15" s="43">
        <f>AC15*'Cost Master'!G$4</f>
        <v>0</v>
      </c>
      <c r="AE15" s="105">
        <f t="shared" si="13"/>
        <v>0</v>
      </c>
      <c r="AF15" s="119"/>
      <c r="AG15" s="6"/>
      <c r="AH15" s="7"/>
      <c r="AI15" s="56">
        <f t="shared" si="14"/>
        <v>0</v>
      </c>
      <c r="AJ15" s="42">
        <f t="shared" si="15"/>
        <v>0</v>
      </c>
      <c r="AK15" s="42" t="str">
        <f t="shared" si="16"/>
        <v/>
      </c>
      <c r="AL15" s="42" t="str">
        <f t="shared" si="17"/>
        <v/>
      </c>
      <c r="AM15" s="7" t="s">
        <v>67</v>
      </c>
      <c r="AO15" s="71"/>
      <c r="AP15" s="194">
        <f t="shared" si="18"/>
        <v>0</v>
      </c>
      <c r="AQ15" s="194">
        <f t="shared" si="44"/>
        <v>0</v>
      </c>
      <c r="AR15" s="194">
        <f t="shared" si="19"/>
        <v>0</v>
      </c>
      <c r="AS15" s="71"/>
      <c r="AT15" s="194">
        <f t="shared" si="20"/>
        <v>0</v>
      </c>
      <c r="AU15" s="194">
        <f t="shared" si="21"/>
        <v>0</v>
      </c>
      <c r="AV15" s="71"/>
      <c r="AW15" s="194">
        <f t="shared" si="22"/>
        <v>0</v>
      </c>
      <c r="AX15" s="194">
        <f t="shared" si="23"/>
        <v>0</v>
      </c>
      <c r="AY15" s="71"/>
      <c r="AZ15" s="194">
        <f t="shared" si="24"/>
        <v>0</v>
      </c>
      <c r="BA15" s="194">
        <f t="shared" si="25"/>
        <v>0</v>
      </c>
      <c r="BB15" s="70"/>
      <c r="BC15" s="194">
        <f t="shared" si="26"/>
        <v>0</v>
      </c>
      <c r="BD15" s="194">
        <f t="shared" si="27"/>
        <v>0</v>
      </c>
      <c r="BE15" s="70"/>
      <c r="BF15" s="194">
        <f t="shared" si="28"/>
        <v>0</v>
      </c>
      <c r="BG15" s="194">
        <f t="shared" si="29"/>
        <v>0</v>
      </c>
      <c r="BH15" s="71"/>
      <c r="BI15" s="194">
        <f t="shared" si="30"/>
        <v>0</v>
      </c>
      <c r="BJ15" s="194">
        <f t="shared" si="31"/>
        <v>0</v>
      </c>
      <c r="BK15" s="70"/>
      <c r="BL15" s="194">
        <f t="shared" si="32"/>
        <v>0</v>
      </c>
      <c r="BM15" s="194">
        <f t="shared" si="33"/>
        <v>0</v>
      </c>
      <c r="BN15" s="71"/>
      <c r="BO15" s="71">
        <f t="shared" si="34"/>
        <v>0</v>
      </c>
      <c r="BP15" s="71">
        <f t="shared" si="35"/>
        <v>0</v>
      </c>
      <c r="BQ15" s="71"/>
      <c r="BR15" s="71">
        <f t="shared" si="36"/>
        <v>0</v>
      </c>
      <c r="BS15" s="71">
        <f t="shared" si="37"/>
        <v>0</v>
      </c>
      <c r="BT15" s="71"/>
      <c r="BU15" s="194">
        <f t="shared" si="38"/>
        <v>0</v>
      </c>
      <c r="BV15" s="194">
        <f t="shared" si="39"/>
        <v>0</v>
      </c>
      <c r="BW15" s="70"/>
      <c r="BX15" s="194">
        <f t="shared" si="40"/>
        <v>0</v>
      </c>
      <c r="BY15" s="194">
        <f t="shared" si="41"/>
        <v>0</v>
      </c>
      <c r="BZ15" s="71"/>
      <c r="CA15" s="194">
        <f t="shared" si="42"/>
        <v>0</v>
      </c>
      <c r="CB15" s="194">
        <f t="shared" si="43"/>
        <v>0</v>
      </c>
    </row>
    <row r="16" spans="2:80" x14ac:dyDescent="0.25">
      <c r="B16" s="123">
        <v>6</v>
      </c>
      <c r="C16" s="6"/>
      <c r="D16" s="8"/>
      <c r="E16" s="6"/>
      <c r="F16" s="6"/>
      <c r="G16" s="6"/>
      <c r="H16" s="6"/>
      <c r="I16" s="1"/>
      <c r="J16" s="6"/>
      <c r="K16" s="1"/>
      <c r="L16" s="6"/>
      <c r="M16" s="1"/>
      <c r="N16" s="95">
        <f>E16*'Cost Master'!A$4</f>
        <v>0</v>
      </c>
      <c r="O16" s="75">
        <f>F16*'Cost Master'!B$4</f>
        <v>0</v>
      </c>
      <c r="P16" s="75">
        <f>G16*'Cost Master'!C$4</f>
        <v>0</v>
      </c>
      <c r="Q16" s="75">
        <f>H16*'Cost Master'!D$4</f>
        <v>0</v>
      </c>
      <c r="R16" s="75">
        <f>Q16*'Cost Master'!G$4</f>
        <v>0</v>
      </c>
      <c r="S16" s="75">
        <f t="shared" si="6"/>
        <v>0</v>
      </c>
      <c r="T16" s="75" t="str">
        <f t="shared" si="7"/>
        <v>0</v>
      </c>
      <c r="U16" s="75">
        <f>J16*'Cost Master'!E$4</f>
        <v>0</v>
      </c>
      <c r="V16" s="75">
        <f>U16*'Cost Master'!G$4</f>
        <v>0</v>
      </c>
      <c r="W16" s="75">
        <f t="shared" si="8"/>
        <v>0</v>
      </c>
      <c r="X16" s="75" t="str">
        <f t="shared" si="9"/>
        <v>0</v>
      </c>
      <c r="Y16" s="75">
        <f>L16*'Cost Master'!F$4</f>
        <v>0</v>
      </c>
      <c r="Z16" s="75">
        <f>Y16*'Cost Master'!G$4</f>
        <v>0</v>
      </c>
      <c r="AA16" s="75">
        <f t="shared" si="10"/>
        <v>0</v>
      </c>
      <c r="AB16" s="96" t="str">
        <f t="shared" si="11"/>
        <v>0</v>
      </c>
      <c r="AC16" s="91">
        <f t="shared" si="12"/>
        <v>0</v>
      </c>
      <c r="AD16" s="43">
        <f>AC16*'Cost Master'!G$4</f>
        <v>0</v>
      </c>
      <c r="AE16" s="105">
        <f t="shared" si="13"/>
        <v>0</v>
      </c>
      <c r="AF16" s="119"/>
      <c r="AG16" s="6"/>
      <c r="AH16" s="7"/>
      <c r="AI16" s="56">
        <f t="shared" si="14"/>
        <v>0</v>
      </c>
      <c r="AJ16" s="42">
        <f t="shared" si="15"/>
        <v>0</v>
      </c>
      <c r="AK16" s="42" t="str">
        <f t="shared" si="16"/>
        <v/>
      </c>
      <c r="AL16" s="42" t="str">
        <f t="shared" si="17"/>
        <v/>
      </c>
      <c r="AM16" s="7" t="s">
        <v>67</v>
      </c>
      <c r="AO16" s="71"/>
      <c r="AP16" s="194">
        <f t="shared" si="18"/>
        <v>0</v>
      </c>
      <c r="AQ16" s="194">
        <f t="shared" si="44"/>
        <v>0</v>
      </c>
      <c r="AR16" s="194">
        <f t="shared" si="19"/>
        <v>0</v>
      </c>
      <c r="AS16" s="71"/>
      <c r="AT16" s="194">
        <f t="shared" si="20"/>
        <v>0</v>
      </c>
      <c r="AU16" s="194">
        <f t="shared" si="21"/>
        <v>0</v>
      </c>
      <c r="AV16" s="71"/>
      <c r="AW16" s="194">
        <f t="shared" si="22"/>
        <v>0</v>
      </c>
      <c r="AX16" s="194">
        <f t="shared" si="23"/>
        <v>0</v>
      </c>
      <c r="AY16" s="71"/>
      <c r="AZ16" s="194">
        <f t="shared" si="24"/>
        <v>0</v>
      </c>
      <c r="BA16" s="194">
        <f t="shared" si="25"/>
        <v>0</v>
      </c>
      <c r="BB16" s="70"/>
      <c r="BC16" s="194">
        <f t="shared" si="26"/>
        <v>0</v>
      </c>
      <c r="BD16" s="194">
        <f t="shared" si="27"/>
        <v>0</v>
      </c>
      <c r="BE16" s="70"/>
      <c r="BF16" s="194">
        <f t="shared" si="28"/>
        <v>0</v>
      </c>
      <c r="BG16" s="194">
        <f t="shared" si="29"/>
        <v>0</v>
      </c>
      <c r="BH16" s="71"/>
      <c r="BI16" s="194">
        <f t="shared" si="30"/>
        <v>0</v>
      </c>
      <c r="BJ16" s="194">
        <f t="shared" si="31"/>
        <v>0</v>
      </c>
      <c r="BK16" s="70"/>
      <c r="BL16" s="194">
        <f t="shared" si="32"/>
        <v>0</v>
      </c>
      <c r="BM16" s="194">
        <f t="shared" si="33"/>
        <v>0</v>
      </c>
      <c r="BN16" s="71"/>
      <c r="BO16" s="71">
        <f t="shared" si="34"/>
        <v>0</v>
      </c>
      <c r="BP16" s="71">
        <f t="shared" si="35"/>
        <v>0</v>
      </c>
      <c r="BQ16" s="71"/>
      <c r="BR16" s="71">
        <f t="shared" si="36"/>
        <v>0</v>
      </c>
      <c r="BS16" s="71">
        <f t="shared" si="37"/>
        <v>0</v>
      </c>
      <c r="BT16" s="71"/>
      <c r="BU16" s="194">
        <f t="shared" si="38"/>
        <v>0</v>
      </c>
      <c r="BV16" s="194">
        <f t="shared" si="39"/>
        <v>0</v>
      </c>
      <c r="BW16" s="70"/>
      <c r="BX16" s="194">
        <f t="shared" si="40"/>
        <v>0</v>
      </c>
      <c r="BY16" s="194">
        <f t="shared" si="41"/>
        <v>0</v>
      </c>
      <c r="BZ16" s="71"/>
      <c r="CA16" s="194">
        <f t="shared" si="42"/>
        <v>0</v>
      </c>
      <c r="CB16" s="194">
        <f t="shared" si="43"/>
        <v>0</v>
      </c>
    </row>
    <row r="17" spans="2:80" x14ac:dyDescent="0.25">
      <c r="B17" s="123">
        <v>7</v>
      </c>
      <c r="C17" s="6"/>
      <c r="D17" s="8"/>
      <c r="E17" s="6"/>
      <c r="F17" s="6"/>
      <c r="G17" s="6"/>
      <c r="H17" s="6"/>
      <c r="I17" s="1"/>
      <c r="J17" s="6"/>
      <c r="K17" s="1"/>
      <c r="L17" s="6"/>
      <c r="M17" s="1"/>
      <c r="N17" s="95">
        <f>E17*'Cost Master'!A$4</f>
        <v>0</v>
      </c>
      <c r="O17" s="75">
        <f>F17*'Cost Master'!B$4</f>
        <v>0</v>
      </c>
      <c r="P17" s="75">
        <f>G17*'Cost Master'!C$4</f>
        <v>0</v>
      </c>
      <c r="Q17" s="75">
        <f>H17*'Cost Master'!D$4</f>
        <v>0</v>
      </c>
      <c r="R17" s="75">
        <f>Q17*'Cost Master'!G$4</f>
        <v>0</v>
      </c>
      <c r="S17" s="75">
        <f t="shared" si="6"/>
        <v>0</v>
      </c>
      <c r="T17" s="75" t="str">
        <f t="shared" si="7"/>
        <v>0</v>
      </c>
      <c r="U17" s="75">
        <f>J17*'Cost Master'!E$4</f>
        <v>0</v>
      </c>
      <c r="V17" s="75">
        <f>U17*'Cost Master'!G$4</f>
        <v>0</v>
      </c>
      <c r="W17" s="75">
        <f t="shared" si="8"/>
        <v>0</v>
      </c>
      <c r="X17" s="75" t="str">
        <f t="shared" si="9"/>
        <v>0</v>
      </c>
      <c r="Y17" s="75">
        <f>L17*'Cost Master'!F$4</f>
        <v>0</v>
      </c>
      <c r="Z17" s="75">
        <f>Y17*'Cost Master'!G$4</f>
        <v>0</v>
      </c>
      <c r="AA17" s="75">
        <f t="shared" si="10"/>
        <v>0</v>
      </c>
      <c r="AB17" s="96" t="str">
        <f t="shared" si="11"/>
        <v>0</v>
      </c>
      <c r="AC17" s="91">
        <f t="shared" si="12"/>
        <v>0</v>
      </c>
      <c r="AD17" s="43">
        <f>AC17*'Cost Master'!G$4</f>
        <v>0</v>
      </c>
      <c r="AE17" s="105">
        <f t="shared" si="13"/>
        <v>0</v>
      </c>
      <c r="AF17" s="119"/>
      <c r="AG17" s="6"/>
      <c r="AH17" s="7"/>
      <c r="AI17" s="56">
        <f t="shared" si="14"/>
        <v>0</v>
      </c>
      <c r="AJ17" s="42">
        <f t="shared" si="15"/>
        <v>0</v>
      </c>
      <c r="AK17" s="42" t="str">
        <f t="shared" si="16"/>
        <v/>
      </c>
      <c r="AL17" s="42" t="str">
        <f t="shared" si="17"/>
        <v/>
      </c>
      <c r="AM17" s="7" t="s">
        <v>67</v>
      </c>
      <c r="AO17" s="71"/>
      <c r="AP17" s="194">
        <f t="shared" si="18"/>
        <v>0</v>
      </c>
      <c r="AQ17" s="194">
        <f t="shared" si="44"/>
        <v>0</v>
      </c>
      <c r="AR17" s="194">
        <f t="shared" si="19"/>
        <v>0</v>
      </c>
      <c r="AS17" s="71"/>
      <c r="AT17" s="194">
        <f t="shared" si="20"/>
        <v>0</v>
      </c>
      <c r="AU17" s="194">
        <f t="shared" si="21"/>
        <v>0</v>
      </c>
      <c r="AV17" s="71"/>
      <c r="AW17" s="194">
        <f t="shared" si="22"/>
        <v>0</v>
      </c>
      <c r="AX17" s="194">
        <f t="shared" si="23"/>
        <v>0</v>
      </c>
      <c r="AY17" s="71"/>
      <c r="AZ17" s="194">
        <f t="shared" si="24"/>
        <v>0</v>
      </c>
      <c r="BA17" s="194">
        <f t="shared" si="25"/>
        <v>0</v>
      </c>
      <c r="BB17" s="70"/>
      <c r="BC17" s="194">
        <f t="shared" si="26"/>
        <v>0</v>
      </c>
      <c r="BD17" s="194">
        <f t="shared" si="27"/>
        <v>0</v>
      </c>
      <c r="BE17" s="70"/>
      <c r="BF17" s="194">
        <f t="shared" si="28"/>
        <v>0</v>
      </c>
      <c r="BG17" s="194">
        <f t="shared" si="29"/>
        <v>0</v>
      </c>
      <c r="BH17" s="71"/>
      <c r="BI17" s="194">
        <f t="shared" si="30"/>
        <v>0</v>
      </c>
      <c r="BJ17" s="194">
        <f t="shared" si="31"/>
        <v>0</v>
      </c>
      <c r="BK17" s="70"/>
      <c r="BL17" s="194">
        <f t="shared" si="32"/>
        <v>0</v>
      </c>
      <c r="BM17" s="194">
        <f t="shared" si="33"/>
        <v>0</v>
      </c>
      <c r="BN17" s="71"/>
      <c r="BO17" s="71">
        <f t="shared" si="34"/>
        <v>0</v>
      </c>
      <c r="BP17" s="71">
        <f t="shared" si="35"/>
        <v>0</v>
      </c>
      <c r="BQ17" s="71"/>
      <c r="BR17" s="71">
        <f t="shared" si="36"/>
        <v>0</v>
      </c>
      <c r="BS17" s="71">
        <f t="shared" si="37"/>
        <v>0</v>
      </c>
      <c r="BT17" s="71"/>
      <c r="BU17" s="194">
        <f t="shared" si="38"/>
        <v>0</v>
      </c>
      <c r="BV17" s="194">
        <f t="shared" si="39"/>
        <v>0</v>
      </c>
      <c r="BW17" s="70"/>
      <c r="BX17" s="194">
        <f t="shared" si="40"/>
        <v>0</v>
      </c>
      <c r="BY17" s="194">
        <f t="shared" si="41"/>
        <v>0</v>
      </c>
      <c r="BZ17" s="71"/>
      <c r="CA17" s="194">
        <f t="shared" si="42"/>
        <v>0</v>
      </c>
      <c r="CB17" s="194">
        <f t="shared" si="43"/>
        <v>0</v>
      </c>
    </row>
    <row r="18" spans="2:80" x14ac:dyDescent="0.25">
      <c r="B18" s="123">
        <v>8</v>
      </c>
      <c r="C18" s="6"/>
      <c r="D18" s="8"/>
      <c r="E18" s="6"/>
      <c r="F18" s="6"/>
      <c r="G18" s="6"/>
      <c r="H18" s="6"/>
      <c r="I18" s="1"/>
      <c r="J18" s="6"/>
      <c r="K18" s="1"/>
      <c r="L18" s="6"/>
      <c r="M18" s="1"/>
      <c r="N18" s="95">
        <f>E18*'Cost Master'!A$4</f>
        <v>0</v>
      </c>
      <c r="O18" s="75">
        <f>F18*'Cost Master'!B$4</f>
        <v>0</v>
      </c>
      <c r="P18" s="75">
        <f>G18*'Cost Master'!C$4</f>
        <v>0</v>
      </c>
      <c r="Q18" s="75">
        <f>H18*'Cost Master'!D$4</f>
        <v>0</v>
      </c>
      <c r="R18" s="75">
        <f>Q18*'Cost Master'!G$4</f>
        <v>0</v>
      </c>
      <c r="S18" s="75">
        <f t="shared" si="6"/>
        <v>0</v>
      </c>
      <c r="T18" s="75" t="str">
        <f t="shared" si="7"/>
        <v>0</v>
      </c>
      <c r="U18" s="75">
        <f>J18*'Cost Master'!E$4</f>
        <v>0</v>
      </c>
      <c r="V18" s="75">
        <f>U18*'Cost Master'!G$4</f>
        <v>0</v>
      </c>
      <c r="W18" s="75">
        <f t="shared" si="8"/>
        <v>0</v>
      </c>
      <c r="X18" s="75" t="str">
        <f t="shared" si="9"/>
        <v>0</v>
      </c>
      <c r="Y18" s="75">
        <f>L18*'Cost Master'!F$4</f>
        <v>0</v>
      </c>
      <c r="Z18" s="75">
        <f>Y18*'Cost Master'!G$4</f>
        <v>0</v>
      </c>
      <c r="AA18" s="75">
        <f t="shared" si="10"/>
        <v>0</v>
      </c>
      <c r="AB18" s="96" t="str">
        <f t="shared" si="11"/>
        <v>0</v>
      </c>
      <c r="AC18" s="91">
        <f t="shared" si="12"/>
        <v>0</v>
      </c>
      <c r="AD18" s="43">
        <f>AC18*'Cost Master'!G$4</f>
        <v>0</v>
      </c>
      <c r="AE18" s="105">
        <f t="shared" si="13"/>
        <v>0</v>
      </c>
      <c r="AF18" s="119"/>
      <c r="AG18" s="6"/>
      <c r="AH18" s="7"/>
      <c r="AI18" s="56">
        <f t="shared" si="14"/>
        <v>0</v>
      </c>
      <c r="AJ18" s="42">
        <f t="shared" si="15"/>
        <v>0</v>
      </c>
      <c r="AK18" s="42" t="str">
        <f t="shared" si="16"/>
        <v/>
      </c>
      <c r="AL18" s="42" t="str">
        <f t="shared" si="17"/>
        <v/>
      </c>
      <c r="AM18" s="7" t="s">
        <v>67</v>
      </c>
      <c r="AO18" s="71"/>
      <c r="AP18" s="194">
        <f t="shared" si="18"/>
        <v>0</v>
      </c>
      <c r="AQ18" s="194">
        <f t="shared" si="44"/>
        <v>0</v>
      </c>
      <c r="AR18" s="194">
        <f t="shared" si="19"/>
        <v>0</v>
      </c>
      <c r="AS18" s="71"/>
      <c r="AT18" s="194">
        <f t="shared" si="20"/>
        <v>0</v>
      </c>
      <c r="AU18" s="194">
        <f t="shared" si="21"/>
        <v>0</v>
      </c>
      <c r="AV18" s="71"/>
      <c r="AW18" s="194">
        <f t="shared" si="22"/>
        <v>0</v>
      </c>
      <c r="AX18" s="194">
        <f t="shared" si="23"/>
        <v>0</v>
      </c>
      <c r="AY18" s="71"/>
      <c r="AZ18" s="194">
        <f t="shared" si="24"/>
        <v>0</v>
      </c>
      <c r="BA18" s="194">
        <f t="shared" si="25"/>
        <v>0</v>
      </c>
      <c r="BB18" s="70"/>
      <c r="BC18" s="194">
        <f t="shared" si="26"/>
        <v>0</v>
      </c>
      <c r="BD18" s="194">
        <f t="shared" si="27"/>
        <v>0</v>
      </c>
      <c r="BE18" s="70"/>
      <c r="BF18" s="194">
        <f t="shared" si="28"/>
        <v>0</v>
      </c>
      <c r="BG18" s="194">
        <f t="shared" si="29"/>
        <v>0</v>
      </c>
      <c r="BH18" s="71"/>
      <c r="BI18" s="194">
        <f t="shared" si="30"/>
        <v>0</v>
      </c>
      <c r="BJ18" s="194">
        <f t="shared" si="31"/>
        <v>0</v>
      </c>
      <c r="BK18" s="70"/>
      <c r="BL18" s="194">
        <f t="shared" si="32"/>
        <v>0</v>
      </c>
      <c r="BM18" s="194">
        <f t="shared" si="33"/>
        <v>0</v>
      </c>
      <c r="BN18" s="71"/>
      <c r="BO18" s="71">
        <f t="shared" si="34"/>
        <v>0</v>
      </c>
      <c r="BP18" s="71">
        <f t="shared" si="35"/>
        <v>0</v>
      </c>
      <c r="BQ18" s="71"/>
      <c r="BR18" s="71">
        <f t="shared" si="36"/>
        <v>0</v>
      </c>
      <c r="BS18" s="71">
        <f t="shared" si="37"/>
        <v>0</v>
      </c>
      <c r="BT18" s="71"/>
      <c r="BU18" s="194">
        <f t="shared" si="38"/>
        <v>0</v>
      </c>
      <c r="BV18" s="194">
        <f t="shared" si="39"/>
        <v>0</v>
      </c>
      <c r="BW18" s="70"/>
      <c r="BX18" s="194">
        <f t="shared" si="40"/>
        <v>0</v>
      </c>
      <c r="BY18" s="194">
        <f t="shared" si="41"/>
        <v>0</v>
      </c>
      <c r="BZ18" s="71"/>
      <c r="CA18" s="194">
        <f t="shared" si="42"/>
        <v>0</v>
      </c>
      <c r="CB18" s="194">
        <f t="shared" si="43"/>
        <v>0</v>
      </c>
    </row>
    <row r="19" spans="2:80" x14ac:dyDescent="0.25">
      <c r="B19" s="123">
        <v>9</v>
      </c>
      <c r="C19" s="6"/>
      <c r="D19" s="8"/>
      <c r="E19" s="6"/>
      <c r="F19" s="6"/>
      <c r="G19" s="6"/>
      <c r="H19" s="6"/>
      <c r="I19" s="1"/>
      <c r="J19" s="6"/>
      <c r="K19" s="1"/>
      <c r="L19" s="6"/>
      <c r="M19" s="1"/>
      <c r="N19" s="95">
        <f>E19*'Cost Master'!A$4</f>
        <v>0</v>
      </c>
      <c r="O19" s="75">
        <f>F19*'Cost Master'!B$4</f>
        <v>0</v>
      </c>
      <c r="P19" s="75">
        <f>G19*'Cost Master'!C$4</f>
        <v>0</v>
      </c>
      <c r="Q19" s="75">
        <f>H19*'Cost Master'!D$4</f>
        <v>0</v>
      </c>
      <c r="R19" s="75">
        <f>Q19*'Cost Master'!G$4</f>
        <v>0</v>
      </c>
      <c r="S19" s="75">
        <f t="shared" si="6"/>
        <v>0</v>
      </c>
      <c r="T19" s="75" t="str">
        <f t="shared" si="7"/>
        <v>0</v>
      </c>
      <c r="U19" s="75">
        <f>J19*'Cost Master'!E$4</f>
        <v>0</v>
      </c>
      <c r="V19" s="75">
        <f>U19*'Cost Master'!G$4</f>
        <v>0</v>
      </c>
      <c r="W19" s="75">
        <f t="shared" si="8"/>
        <v>0</v>
      </c>
      <c r="X19" s="75" t="str">
        <f t="shared" si="9"/>
        <v>0</v>
      </c>
      <c r="Y19" s="75">
        <f>L19*'Cost Master'!F$4</f>
        <v>0</v>
      </c>
      <c r="Z19" s="75">
        <f>Y19*'Cost Master'!G$4</f>
        <v>0</v>
      </c>
      <c r="AA19" s="75">
        <f t="shared" si="10"/>
        <v>0</v>
      </c>
      <c r="AB19" s="96" t="str">
        <f t="shared" si="11"/>
        <v>0</v>
      </c>
      <c r="AC19" s="91">
        <f t="shared" si="12"/>
        <v>0</v>
      </c>
      <c r="AD19" s="43">
        <f>AC19*'Cost Master'!G$4</f>
        <v>0</v>
      </c>
      <c r="AE19" s="105">
        <f t="shared" si="13"/>
        <v>0</v>
      </c>
      <c r="AF19" s="119"/>
      <c r="AG19" s="6"/>
      <c r="AH19" s="7"/>
      <c r="AI19" s="56">
        <f t="shared" si="14"/>
        <v>0</v>
      </c>
      <c r="AJ19" s="42">
        <f t="shared" si="15"/>
        <v>0</v>
      </c>
      <c r="AK19" s="42" t="str">
        <f t="shared" si="16"/>
        <v/>
      </c>
      <c r="AL19" s="42" t="str">
        <f t="shared" si="17"/>
        <v/>
      </c>
      <c r="AM19" s="7" t="s">
        <v>67</v>
      </c>
      <c r="AO19" s="71"/>
      <c r="AP19" s="194">
        <f t="shared" si="18"/>
        <v>0</v>
      </c>
      <c r="AQ19" s="194">
        <f t="shared" si="44"/>
        <v>0</v>
      </c>
      <c r="AR19" s="194">
        <f t="shared" si="19"/>
        <v>0</v>
      </c>
      <c r="AS19" s="71"/>
      <c r="AT19" s="194">
        <f t="shared" si="20"/>
        <v>0</v>
      </c>
      <c r="AU19" s="194">
        <f t="shared" si="21"/>
        <v>0</v>
      </c>
      <c r="AV19" s="71"/>
      <c r="AW19" s="194">
        <f t="shared" si="22"/>
        <v>0</v>
      </c>
      <c r="AX19" s="194">
        <f t="shared" si="23"/>
        <v>0</v>
      </c>
      <c r="AY19" s="71"/>
      <c r="AZ19" s="194">
        <f t="shared" si="24"/>
        <v>0</v>
      </c>
      <c r="BA19" s="194">
        <f t="shared" si="25"/>
        <v>0</v>
      </c>
      <c r="BB19" s="70"/>
      <c r="BC19" s="194">
        <f t="shared" si="26"/>
        <v>0</v>
      </c>
      <c r="BD19" s="194">
        <f t="shared" si="27"/>
        <v>0</v>
      </c>
      <c r="BE19" s="70"/>
      <c r="BF19" s="194">
        <f t="shared" si="28"/>
        <v>0</v>
      </c>
      <c r="BG19" s="194">
        <f t="shared" si="29"/>
        <v>0</v>
      </c>
      <c r="BH19" s="71"/>
      <c r="BI19" s="194">
        <f t="shared" si="30"/>
        <v>0</v>
      </c>
      <c r="BJ19" s="194">
        <f t="shared" si="31"/>
        <v>0</v>
      </c>
      <c r="BK19" s="70"/>
      <c r="BL19" s="194">
        <f t="shared" si="32"/>
        <v>0</v>
      </c>
      <c r="BM19" s="194">
        <f t="shared" si="33"/>
        <v>0</v>
      </c>
      <c r="BN19" s="71"/>
      <c r="BO19" s="71">
        <f t="shared" si="34"/>
        <v>0</v>
      </c>
      <c r="BP19" s="71">
        <f t="shared" si="35"/>
        <v>0</v>
      </c>
      <c r="BQ19" s="71"/>
      <c r="BR19" s="71">
        <f t="shared" si="36"/>
        <v>0</v>
      </c>
      <c r="BS19" s="71">
        <f t="shared" si="37"/>
        <v>0</v>
      </c>
      <c r="BT19" s="71"/>
      <c r="BU19" s="194">
        <f t="shared" si="38"/>
        <v>0</v>
      </c>
      <c r="BV19" s="194">
        <f t="shared" si="39"/>
        <v>0</v>
      </c>
      <c r="BW19" s="70"/>
      <c r="BX19" s="194">
        <f t="shared" si="40"/>
        <v>0</v>
      </c>
      <c r="BY19" s="194">
        <f t="shared" si="41"/>
        <v>0</v>
      </c>
      <c r="BZ19" s="71"/>
      <c r="CA19" s="194">
        <f t="shared" si="42"/>
        <v>0</v>
      </c>
      <c r="CB19" s="194">
        <f t="shared" si="43"/>
        <v>0</v>
      </c>
    </row>
    <row r="20" spans="2:80" x14ac:dyDescent="0.25">
      <c r="B20" s="123">
        <v>10</v>
      </c>
      <c r="C20" s="6"/>
      <c r="D20" s="8"/>
      <c r="E20" s="6"/>
      <c r="F20" s="6"/>
      <c r="G20" s="6"/>
      <c r="H20" s="6"/>
      <c r="I20" s="1"/>
      <c r="J20" s="6"/>
      <c r="K20" s="1"/>
      <c r="L20" s="6"/>
      <c r="M20" s="1"/>
      <c r="N20" s="95">
        <f>E20*'Cost Master'!A$4</f>
        <v>0</v>
      </c>
      <c r="O20" s="75">
        <f>F20*'Cost Master'!B$4</f>
        <v>0</v>
      </c>
      <c r="P20" s="75">
        <f>G20*'Cost Master'!C$4</f>
        <v>0</v>
      </c>
      <c r="Q20" s="75">
        <f>H20*'Cost Master'!D$4</f>
        <v>0</v>
      </c>
      <c r="R20" s="75">
        <f>Q20*'Cost Master'!G$4</f>
        <v>0</v>
      </c>
      <c r="S20" s="75">
        <f t="shared" si="6"/>
        <v>0</v>
      </c>
      <c r="T20" s="75" t="str">
        <f t="shared" si="7"/>
        <v>0</v>
      </c>
      <c r="U20" s="75">
        <f>J20*'Cost Master'!E$4</f>
        <v>0</v>
      </c>
      <c r="V20" s="75">
        <f>U20*'Cost Master'!G$4</f>
        <v>0</v>
      </c>
      <c r="W20" s="75">
        <f t="shared" si="8"/>
        <v>0</v>
      </c>
      <c r="X20" s="75" t="str">
        <f t="shared" si="9"/>
        <v>0</v>
      </c>
      <c r="Y20" s="75">
        <f>L20*'Cost Master'!F$4</f>
        <v>0</v>
      </c>
      <c r="Z20" s="75">
        <f>Y20*'Cost Master'!G$4</f>
        <v>0</v>
      </c>
      <c r="AA20" s="75">
        <f t="shared" si="10"/>
        <v>0</v>
      </c>
      <c r="AB20" s="96" t="str">
        <f t="shared" si="11"/>
        <v>0</v>
      </c>
      <c r="AC20" s="91">
        <f t="shared" si="12"/>
        <v>0</v>
      </c>
      <c r="AD20" s="43">
        <f>AC20*'Cost Master'!G$4</f>
        <v>0</v>
      </c>
      <c r="AE20" s="105">
        <f t="shared" si="13"/>
        <v>0</v>
      </c>
      <c r="AF20" s="119"/>
      <c r="AG20" s="6"/>
      <c r="AH20" s="7"/>
      <c r="AI20" s="56">
        <f t="shared" si="14"/>
        <v>0</v>
      </c>
      <c r="AJ20" s="42">
        <f t="shared" si="15"/>
        <v>0</v>
      </c>
      <c r="AK20" s="42" t="str">
        <f t="shared" si="16"/>
        <v/>
      </c>
      <c r="AL20" s="42" t="str">
        <f t="shared" si="17"/>
        <v/>
      </c>
      <c r="AM20" s="7" t="s">
        <v>67</v>
      </c>
      <c r="AO20" s="71"/>
      <c r="AP20" s="194">
        <f t="shared" si="18"/>
        <v>0</v>
      </c>
      <c r="AQ20" s="194">
        <f t="shared" si="44"/>
        <v>0</v>
      </c>
      <c r="AR20" s="194">
        <f t="shared" si="19"/>
        <v>0</v>
      </c>
      <c r="AS20" s="71"/>
      <c r="AT20" s="194">
        <f t="shared" si="20"/>
        <v>0</v>
      </c>
      <c r="AU20" s="194">
        <f t="shared" si="21"/>
        <v>0</v>
      </c>
      <c r="AV20" s="71"/>
      <c r="AW20" s="194">
        <f t="shared" si="22"/>
        <v>0</v>
      </c>
      <c r="AX20" s="194">
        <f t="shared" si="23"/>
        <v>0</v>
      </c>
      <c r="AY20" s="71"/>
      <c r="AZ20" s="194">
        <f t="shared" si="24"/>
        <v>0</v>
      </c>
      <c r="BA20" s="194">
        <f t="shared" si="25"/>
        <v>0</v>
      </c>
      <c r="BB20" s="70"/>
      <c r="BC20" s="194">
        <f t="shared" si="26"/>
        <v>0</v>
      </c>
      <c r="BD20" s="194">
        <f t="shared" si="27"/>
        <v>0</v>
      </c>
      <c r="BE20" s="70"/>
      <c r="BF20" s="194">
        <f t="shared" si="28"/>
        <v>0</v>
      </c>
      <c r="BG20" s="194">
        <f t="shared" si="29"/>
        <v>0</v>
      </c>
      <c r="BH20" s="71"/>
      <c r="BI20" s="194">
        <f t="shared" si="30"/>
        <v>0</v>
      </c>
      <c r="BJ20" s="194">
        <f t="shared" si="31"/>
        <v>0</v>
      </c>
      <c r="BK20" s="70"/>
      <c r="BL20" s="194">
        <f t="shared" si="32"/>
        <v>0</v>
      </c>
      <c r="BM20" s="194">
        <f t="shared" si="33"/>
        <v>0</v>
      </c>
      <c r="BN20" s="71"/>
      <c r="BO20" s="71">
        <f t="shared" si="34"/>
        <v>0</v>
      </c>
      <c r="BP20" s="71">
        <f t="shared" si="35"/>
        <v>0</v>
      </c>
      <c r="BQ20" s="71"/>
      <c r="BR20" s="71">
        <f t="shared" si="36"/>
        <v>0</v>
      </c>
      <c r="BS20" s="71">
        <f t="shared" si="37"/>
        <v>0</v>
      </c>
      <c r="BT20" s="71"/>
      <c r="BU20" s="194">
        <f t="shared" si="38"/>
        <v>0</v>
      </c>
      <c r="BV20" s="194">
        <f t="shared" si="39"/>
        <v>0</v>
      </c>
      <c r="BW20" s="70"/>
      <c r="BX20" s="194">
        <f t="shared" si="40"/>
        <v>0</v>
      </c>
      <c r="BY20" s="194">
        <f t="shared" si="41"/>
        <v>0</v>
      </c>
      <c r="BZ20" s="71"/>
      <c r="CA20" s="194">
        <f t="shared" si="42"/>
        <v>0</v>
      </c>
      <c r="CB20" s="194">
        <f t="shared" si="43"/>
        <v>0</v>
      </c>
    </row>
    <row r="21" spans="2:80" x14ac:dyDescent="0.25">
      <c r="B21" s="123">
        <v>11</v>
      </c>
      <c r="C21" s="6"/>
      <c r="D21" s="8"/>
      <c r="E21" s="6"/>
      <c r="F21" s="6"/>
      <c r="G21" s="6"/>
      <c r="H21" s="6"/>
      <c r="I21" s="1"/>
      <c r="J21" s="6"/>
      <c r="K21" s="1"/>
      <c r="L21" s="6"/>
      <c r="M21" s="1"/>
      <c r="N21" s="95">
        <f>E21*'Cost Master'!A$4</f>
        <v>0</v>
      </c>
      <c r="O21" s="75">
        <f>F21*'Cost Master'!B$4</f>
        <v>0</v>
      </c>
      <c r="P21" s="75">
        <f>G21*'Cost Master'!C$4</f>
        <v>0</v>
      </c>
      <c r="Q21" s="75">
        <f>H21*'Cost Master'!D$4</f>
        <v>0</v>
      </c>
      <c r="R21" s="75">
        <f>Q21*'Cost Master'!G$4</f>
        <v>0</v>
      </c>
      <c r="S21" s="75">
        <f t="shared" si="6"/>
        <v>0</v>
      </c>
      <c r="T21" s="75" t="str">
        <f t="shared" si="7"/>
        <v>0</v>
      </c>
      <c r="U21" s="75">
        <f>J21*'Cost Master'!E$4</f>
        <v>0</v>
      </c>
      <c r="V21" s="75">
        <f>U21*'Cost Master'!G$4</f>
        <v>0</v>
      </c>
      <c r="W21" s="75">
        <f t="shared" si="8"/>
        <v>0</v>
      </c>
      <c r="X21" s="75" t="str">
        <f t="shared" si="9"/>
        <v>0</v>
      </c>
      <c r="Y21" s="75">
        <f>L21*'Cost Master'!F$4</f>
        <v>0</v>
      </c>
      <c r="Z21" s="75">
        <f>Y21*'Cost Master'!G$4</f>
        <v>0</v>
      </c>
      <c r="AA21" s="75">
        <f t="shared" si="10"/>
        <v>0</v>
      </c>
      <c r="AB21" s="96" t="str">
        <f t="shared" si="11"/>
        <v>0</v>
      </c>
      <c r="AC21" s="91">
        <f t="shared" si="12"/>
        <v>0</v>
      </c>
      <c r="AD21" s="43">
        <f>AC21*'Cost Master'!G$4</f>
        <v>0</v>
      </c>
      <c r="AE21" s="105">
        <f t="shared" si="13"/>
        <v>0</v>
      </c>
      <c r="AF21" s="119"/>
      <c r="AG21" s="6"/>
      <c r="AH21" s="7"/>
      <c r="AI21" s="56">
        <f t="shared" si="14"/>
        <v>0</v>
      </c>
      <c r="AJ21" s="42">
        <f t="shared" si="15"/>
        <v>0</v>
      </c>
      <c r="AK21" s="42" t="str">
        <f t="shared" si="16"/>
        <v/>
      </c>
      <c r="AL21" s="42" t="str">
        <f t="shared" si="17"/>
        <v/>
      </c>
      <c r="AM21" s="7" t="s">
        <v>67</v>
      </c>
      <c r="AO21" s="71"/>
      <c r="AP21" s="194">
        <f t="shared" si="18"/>
        <v>0</v>
      </c>
      <c r="AQ21" s="194">
        <f t="shared" si="44"/>
        <v>0</v>
      </c>
      <c r="AR21" s="194">
        <f t="shared" si="19"/>
        <v>0</v>
      </c>
      <c r="AS21" s="71"/>
      <c r="AT21" s="194">
        <f t="shared" si="20"/>
        <v>0</v>
      </c>
      <c r="AU21" s="194">
        <f t="shared" si="21"/>
        <v>0</v>
      </c>
      <c r="AV21" s="71"/>
      <c r="AW21" s="194">
        <f t="shared" si="22"/>
        <v>0</v>
      </c>
      <c r="AX21" s="194">
        <f t="shared" si="23"/>
        <v>0</v>
      </c>
      <c r="AY21" s="71"/>
      <c r="AZ21" s="194">
        <f t="shared" si="24"/>
        <v>0</v>
      </c>
      <c r="BA21" s="194">
        <f t="shared" si="25"/>
        <v>0</v>
      </c>
      <c r="BB21" s="70"/>
      <c r="BC21" s="194">
        <f t="shared" si="26"/>
        <v>0</v>
      </c>
      <c r="BD21" s="194">
        <f t="shared" si="27"/>
        <v>0</v>
      </c>
      <c r="BE21" s="70"/>
      <c r="BF21" s="194">
        <f t="shared" si="28"/>
        <v>0</v>
      </c>
      <c r="BG21" s="194">
        <f t="shared" si="29"/>
        <v>0</v>
      </c>
      <c r="BH21" s="71"/>
      <c r="BI21" s="194">
        <f t="shared" si="30"/>
        <v>0</v>
      </c>
      <c r="BJ21" s="194">
        <f t="shared" si="31"/>
        <v>0</v>
      </c>
      <c r="BK21" s="70"/>
      <c r="BL21" s="194">
        <f t="shared" si="32"/>
        <v>0</v>
      </c>
      <c r="BM21" s="194">
        <f t="shared" si="33"/>
        <v>0</v>
      </c>
      <c r="BN21" s="71"/>
      <c r="BO21" s="71">
        <f t="shared" si="34"/>
        <v>0</v>
      </c>
      <c r="BP21" s="71">
        <f t="shared" si="35"/>
        <v>0</v>
      </c>
      <c r="BQ21" s="71"/>
      <c r="BR21" s="71">
        <f t="shared" si="36"/>
        <v>0</v>
      </c>
      <c r="BS21" s="71">
        <f t="shared" si="37"/>
        <v>0</v>
      </c>
      <c r="BT21" s="71"/>
      <c r="BU21" s="194">
        <f t="shared" si="38"/>
        <v>0</v>
      </c>
      <c r="BV21" s="194">
        <f t="shared" si="39"/>
        <v>0</v>
      </c>
      <c r="BW21" s="70"/>
      <c r="BX21" s="194">
        <f t="shared" si="40"/>
        <v>0</v>
      </c>
      <c r="BY21" s="194">
        <f t="shared" si="41"/>
        <v>0</v>
      </c>
      <c r="BZ21" s="71"/>
      <c r="CA21" s="194">
        <f t="shared" si="42"/>
        <v>0</v>
      </c>
      <c r="CB21" s="194">
        <f t="shared" si="43"/>
        <v>0</v>
      </c>
    </row>
    <row r="22" spans="2:80" x14ac:dyDescent="0.25">
      <c r="B22" s="123">
        <v>12</v>
      </c>
      <c r="C22" s="6"/>
      <c r="D22" s="8"/>
      <c r="E22" s="6"/>
      <c r="F22" s="6"/>
      <c r="G22" s="6"/>
      <c r="H22" s="6"/>
      <c r="I22" s="1"/>
      <c r="J22" s="6"/>
      <c r="K22" s="1"/>
      <c r="L22" s="6"/>
      <c r="M22" s="1"/>
      <c r="N22" s="95">
        <f>E22*'Cost Master'!A$4</f>
        <v>0</v>
      </c>
      <c r="O22" s="75">
        <f>F22*'Cost Master'!B$4</f>
        <v>0</v>
      </c>
      <c r="P22" s="75">
        <f>G22*'Cost Master'!C$4</f>
        <v>0</v>
      </c>
      <c r="Q22" s="75">
        <f>H22*'Cost Master'!D$4</f>
        <v>0</v>
      </c>
      <c r="R22" s="75">
        <f>Q22*'Cost Master'!G$4</f>
        <v>0</v>
      </c>
      <c r="S22" s="75">
        <f t="shared" si="6"/>
        <v>0</v>
      </c>
      <c r="T22" s="75" t="str">
        <f t="shared" si="7"/>
        <v>0</v>
      </c>
      <c r="U22" s="75">
        <f>J22*'Cost Master'!E$4</f>
        <v>0</v>
      </c>
      <c r="V22" s="75">
        <f>U22*'Cost Master'!G$4</f>
        <v>0</v>
      </c>
      <c r="W22" s="75">
        <f t="shared" si="8"/>
        <v>0</v>
      </c>
      <c r="X22" s="75" t="str">
        <f t="shared" si="9"/>
        <v>0</v>
      </c>
      <c r="Y22" s="75">
        <f>L22*'Cost Master'!F$4</f>
        <v>0</v>
      </c>
      <c r="Z22" s="75">
        <f>Y22*'Cost Master'!G$4</f>
        <v>0</v>
      </c>
      <c r="AA22" s="75">
        <f t="shared" si="10"/>
        <v>0</v>
      </c>
      <c r="AB22" s="96" t="str">
        <f t="shared" si="11"/>
        <v>0</v>
      </c>
      <c r="AC22" s="91">
        <f t="shared" si="12"/>
        <v>0</v>
      </c>
      <c r="AD22" s="43">
        <f>AC22*'Cost Master'!G$4</f>
        <v>0</v>
      </c>
      <c r="AE22" s="105">
        <f t="shared" si="13"/>
        <v>0</v>
      </c>
      <c r="AF22" s="119"/>
      <c r="AG22" s="6"/>
      <c r="AH22" s="7"/>
      <c r="AI22" s="56">
        <f t="shared" si="14"/>
        <v>0</v>
      </c>
      <c r="AJ22" s="42">
        <f t="shared" si="15"/>
        <v>0</v>
      </c>
      <c r="AK22" s="42" t="str">
        <f t="shared" si="16"/>
        <v/>
      </c>
      <c r="AL22" s="42" t="str">
        <f t="shared" si="17"/>
        <v/>
      </c>
      <c r="AM22" s="7" t="s">
        <v>67</v>
      </c>
      <c r="AO22" s="71"/>
      <c r="AP22" s="194">
        <f t="shared" si="18"/>
        <v>0</v>
      </c>
      <c r="AQ22" s="194">
        <f t="shared" si="44"/>
        <v>0</v>
      </c>
      <c r="AR22" s="194">
        <f t="shared" si="19"/>
        <v>0</v>
      </c>
      <c r="AS22" s="71"/>
      <c r="AT22" s="194">
        <f t="shared" si="20"/>
        <v>0</v>
      </c>
      <c r="AU22" s="194">
        <f t="shared" si="21"/>
        <v>0</v>
      </c>
      <c r="AV22" s="71"/>
      <c r="AW22" s="194">
        <f t="shared" si="22"/>
        <v>0</v>
      </c>
      <c r="AX22" s="194">
        <f t="shared" si="23"/>
        <v>0</v>
      </c>
      <c r="AY22" s="71"/>
      <c r="AZ22" s="194">
        <f t="shared" si="24"/>
        <v>0</v>
      </c>
      <c r="BA22" s="194">
        <f t="shared" si="25"/>
        <v>0</v>
      </c>
      <c r="BB22" s="70"/>
      <c r="BC22" s="194">
        <f t="shared" si="26"/>
        <v>0</v>
      </c>
      <c r="BD22" s="194">
        <f t="shared" si="27"/>
        <v>0</v>
      </c>
      <c r="BE22" s="70"/>
      <c r="BF22" s="194">
        <f t="shared" si="28"/>
        <v>0</v>
      </c>
      <c r="BG22" s="194">
        <f t="shared" si="29"/>
        <v>0</v>
      </c>
      <c r="BH22" s="71"/>
      <c r="BI22" s="194">
        <f t="shared" si="30"/>
        <v>0</v>
      </c>
      <c r="BJ22" s="194">
        <f t="shared" si="31"/>
        <v>0</v>
      </c>
      <c r="BK22" s="70"/>
      <c r="BL22" s="194">
        <f t="shared" si="32"/>
        <v>0</v>
      </c>
      <c r="BM22" s="194">
        <f t="shared" si="33"/>
        <v>0</v>
      </c>
      <c r="BN22" s="71"/>
      <c r="BO22" s="71">
        <f t="shared" si="34"/>
        <v>0</v>
      </c>
      <c r="BP22" s="71">
        <f t="shared" si="35"/>
        <v>0</v>
      </c>
      <c r="BQ22" s="71"/>
      <c r="BR22" s="71">
        <f t="shared" si="36"/>
        <v>0</v>
      </c>
      <c r="BS22" s="71">
        <f t="shared" si="37"/>
        <v>0</v>
      </c>
      <c r="BT22" s="71"/>
      <c r="BU22" s="194">
        <f t="shared" si="38"/>
        <v>0</v>
      </c>
      <c r="BV22" s="194">
        <f t="shared" si="39"/>
        <v>0</v>
      </c>
      <c r="BW22" s="70"/>
      <c r="BX22" s="194">
        <f t="shared" si="40"/>
        <v>0</v>
      </c>
      <c r="BY22" s="194">
        <f t="shared" si="41"/>
        <v>0</v>
      </c>
      <c r="BZ22" s="71"/>
      <c r="CA22" s="194">
        <f t="shared" si="42"/>
        <v>0</v>
      </c>
      <c r="CB22" s="194">
        <f t="shared" si="43"/>
        <v>0</v>
      </c>
    </row>
    <row r="23" spans="2:80" x14ac:dyDescent="0.25">
      <c r="B23" s="123">
        <v>13</v>
      </c>
      <c r="C23" s="6"/>
      <c r="D23" s="8"/>
      <c r="E23" s="6"/>
      <c r="F23" s="6"/>
      <c r="G23" s="6"/>
      <c r="H23" s="6"/>
      <c r="I23" s="1"/>
      <c r="J23" s="6"/>
      <c r="K23" s="1"/>
      <c r="L23" s="6"/>
      <c r="M23" s="1"/>
      <c r="N23" s="95">
        <f>E23*'Cost Master'!A$4</f>
        <v>0</v>
      </c>
      <c r="O23" s="75">
        <f>F23*'Cost Master'!B$4</f>
        <v>0</v>
      </c>
      <c r="P23" s="75">
        <f>G23*'Cost Master'!C$4</f>
        <v>0</v>
      </c>
      <c r="Q23" s="75">
        <f>H23*'Cost Master'!D$4</f>
        <v>0</v>
      </c>
      <c r="R23" s="75">
        <f>Q23*'Cost Master'!G$4</f>
        <v>0</v>
      </c>
      <c r="S23" s="75">
        <f t="shared" si="6"/>
        <v>0</v>
      </c>
      <c r="T23" s="75" t="str">
        <f t="shared" si="7"/>
        <v>0</v>
      </c>
      <c r="U23" s="75">
        <f>J23*'Cost Master'!E$4</f>
        <v>0</v>
      </c>
      <c r="V23" s="75">
        <f>U23*'Cost Master'!G$4</f>
        <v>0</v>
      </c>
      <c r="W23" s="75">
        <f t="shared" si="8"/>
        <v>0</v>
      </c>
      <c r="X23" s="75" t="str">
        <f t="shared" si="9"/>
        <v>0</v>
      </c>
      <c r="Y23" s="75">
        <f>L23*'Cost Master'!F$4</f>
        <v>0</v>
      </c>
      <c r="Z23" s="75">
        <f>Y23*'Cost Master'!G$4</f>
        <v>0</v>
      </c>
      <c r="AA23" s="75">
        <f t="shared" si="10"/>
        <v>0</v>
      </c>
      <c r="AB23" s="96" t="str">
        <f t="shared" si="11"/>
        <v>0</v>
      </c>
      <c r="AC23" s="91">
        <f t="shared" si="12"/>
        <v>0</v>
      </c>
      <c r="AD23" s="43">
        <f>AC23*'Cost Master'!G$4</f>
        <v>0</v>
      </c>
      <c r="AE23" s="105">
        <f t="shared" si="13"/>
        <v>0</v>
      </c>
      <c r="AF23" s="119"/>
      <c r="AG23" s="6"/>
      <c r="AH23" s="7"/>
      <c r="AI23" s="56">
        <f t="shared" si="14"/>
        <v>0</v>
      </c>
      <c r="AJ23" s="42">
        <f t="shared" si="15"/>
        <v>0</v>
      </c>
      <c r="AK23" s="42" t="str">
        <f t="shared" si="16"/>
        <v/>
      </c>
      <c r="AL23" s="42" t="str">
        <f t="shared" si="17"/>
        <v/>
      </c>
      <c r="AM23" s="7" t="s">
        <v>67</v>
      </c>
      <c r="AO23" s="71"/>
      <c r="AP23" s="194">
        <f t="shared" si="18"/>
        <v>0</v>
      </c>
      <c r="AQ23" s="194">
        <f t="shared" si="44"/>
        <v>0</v>
      </c>
      <c r="AR23" s="194">
        <f t="shared" si="19"/>
        <v>0</v>
      </c>
      <c r="AS23" s="71"/>
      <c r="AT23" s="194">
        <f t="shared" si="20"/>
        <v>0</v>
      </c>
      <c r="AU23" s="194">
        <f t="shared" si="21"/>
        <v>0</v>
      </c>
      <c r="AV23" s="71"/>
      <c r="AW23" s="194">
        <f t="shared" si="22"/>
        <v>0</v>
      </c>
      <c r="AX23" s="194">
        <f t="shared" si="23"/>
        <v>0</v>
      </c>
      <c r="AY23" s="71"/>
      <c r="AZ23" s="194">
        <f t="shared" si="24"/>
        <v>0</v>
      </c>
      <c r="BA23" s="194">
        <f t="shared" si="25"/>
        <v>0</v>
      </c>
      <c r="BB23" s="70"/>
      <c r="BC23" s="194">
        <f t="shared" si="26"/>
        <v>0</v>
      </c>
      <c r="BD23" s="194">
        <f t="shared" si="27"/>
        <v>0</v>
      </c>
      <c r="BE23" s="70"/>
      <c r="BF23" s="194">
        <f t="shared" si="28"/>
        <v>0</v>
      </c>
      <c r="BG23" s="194">
        <f t="shared" si="29"/>
        <v>0</v>
      </c>
      <c r="BH23" s="71"/>
      <c r="BI23" s="194">
        <f t="shared" si="30"/>
        <v>0</v>
      </c>
      <c r="BJ23" s="194">
        <f t="shared" si="31"/>
        <v>0</v>
      </c>
      <c r="BK23" s="70"/>
      <c r="BL23" s="194">
        <f t="shared" si="32"/>
        <v>0</v>
      </c>
      <c r="BM23" s="194">
        <f t="shared" si="33"/>
        <v>0</v>
      </c>
      <c r="BN23" s="71"/>
      <c r="BO23" s="71">
        <f t="shared" si="34"/>
        <v>0</v>
      </c>
      <c r="BP23" s="71">
        <f t="shared" si="35"/>
        <v>0</v>
      </c>
      <c r="BQ23" s="71"/>
      <c r="BR23" s="71">
        <f t="shared" si="36"/>
        <v>0</v>
      </c>
      <c r="BS23" s="71">
        <f t="shared" si="37"/>
        <v>0</v>
      </c>
      <c r="BT23" s="71"/>
      <c r="BU23" s="194">
        <f t="shared" si="38"/>
        <v>0</v>
      </c>
      <c r="BV23" s="194">
        <f t="shared" si="39"/>
        <v>0</v>
      </c>
      <c r="BW23" s="70"/>
      <c r="BX23" s="194">
        <f t="shared" si="40"/>
        <v>0</v>
      </c>
      <c r="BY23" s="194">
        <f t="shared" si="41"/>
        <v>0</v>
      </c>
      <c r="BZ23" s="71"/>
      <c r="CA23" s="194">
        <f t="shared" si="42"/>
        <v>0</v>
      </c>
      <c r="CB23" s="194">
        <f t="shared" si="43"/>
        <v>0</v>
      </c>
    </row>
    <row r="24" spans="2:80" x14ac:dyDescent="0.25">
      <c r="B24" s="123">
        <v>14</v>
      </c>
      <c r="C24" s="6"/>
      <c r="D24" s="8"/>
      <c r="E24" s="6"/>
      <c r="F24" s="6"/>
      <c r="G24" s="6"/>
      <c r="H24" s="6"/>
      <c r="I24" s="1"/>
      <c r="J24" s="6"/>
      <c r="K24" s="1"/>
      <c r="L24" s="6"/>
      <c r="M24" s="1"/>
      <c r="N24" s="95">
        <f>E24*'Cost Master'!A$4</f>
        <v>0</v>
      </c>
      <c r="O24" s="75">
        <f>F24*'Cost Master'!B$4</f>
        <v>0</v>
      </c>
      <c r="P24" s="75">
        <f>G24*'Cost Master'!C$4</f>
        <v>0</v>
      </c>
      <c r="Q24" s="75">
        <f>H24*'Cost Master'!D$4</f>
        <v>0</v>
      </c>
      <c r="R24" s="75">
        <f>Q24*'Cost Master'!G$4</f>
        <v>0</v>
      </c>
      <c r="S24" s="75">
        <f t="shared" si="6"/>
        <v>0</v>
      </c>
      <c r="T24" s="75" t="str">
        <f t="shared" si="7"/>
        <v>0</v>
      </c>
      <c r="U24" s="75">
        <f>J24*'Cost Master'!E$4</f>
        <v>0</v>
      </c>
      <c r="V24" s="75">
        <f>U24*'Cost Master'!G$4</f>
        <v>0</v>
      </c>
      <c r="W24" s="75">
        <f t="shared" si="8"/>
        <v>0</v>
      </c>
      <c r="X24" s="75" t="str">
        <f t="shared" si="9"/>
        <v>0</v>
      </c>
      <c r="Y24" s="75">
        <f>L24*'Cost Master'!F$4</f>
        <v>0</v>
      </c>
      <c r="Z24" s="75">
        <f>Y24*'Cost Master'!G$4</f>
        <v>0</v>
      </c>
      <c r="AA24" s="75">
        <f t="shared" si="10"/>
        <v>0</v>
      </c>
      <c r="AB24" s="96" t="str">
        <f t="shared" si="11"/>
        <v>0</v>
      </c>
      <c r="AC24" s="91">
        <f t="shared" si="12"/>
        <v>0</v>
      </c>
      <c r="AD24" s="43">
        <f>AC24*'Cost Master'!G$4</f>
        <v>0</v>
      </c>
      <c r="AE24" s="105">
        <f t="shared" si="13"/>
        <v>0</v>
      </c>
      <c r="AF24" s="119"/>
      <c r="AG24" s="6"/>
      <c r="AH24" s="7"/>
      <c r="AI24" s="56">
        <f t="shared" si="14"/>
        <v>0</v>
      </c>
      <c r="AJ24" s="42">
        <f t="shared" si="15"/>
        <v>0</v>
      </c>
      <c r="AK24" s="42" t="str">
        <f t="shared" si="16"/>
        <v/>
      </c>
      <c r="AL24" s="42" t="str">
        <f t="shared" si="17"/>
        <v/>
      </c>
      <c r="AM24" s="7" t="s">
        <v>67</v>
      </c>
      <c r="AO24" s="71"/>
      <c r="AP24" s="194">
        <f t="shared" si="18"/>
        <v>0</v>
      </c>
      <c r="AQ24" s="194">
        <f t="shared" si="44"/>
        <v>0</v>
      </c>
      <c r="AR24" s="194">
        <f t="shared" si="19"/>
        <v>0</v>
      </c>
      <c r="AS24" s="71"/>
      <c r="AT24" s="194">
        <f t="shared" si="20"/>
        <v>0</v>
      </c>
      <c r="AU24" s="194">
        <f t="shared" si="21"/>
        <v>0</v>
      </c>
      <c r="AV24" s="71"/>
      <c r="AW24" s="194">
        <f t="shared" si="22"/>
        <v>0</v>
      </c>
      <c r="AX24" s="194">
        <f t="shared" si="23"/>
        <v>0</v>
      </c>
      <c r="AY24" s="71"/>
      <c r="AZ24" s="194">
        <f t="shared" si="24"/>
        <v>0</v>
      </c>
      <c r="BA24" s="194">
        <f t="shared" si="25"/>
        <v>0</v>
      </c>
      <c r="BB24" s="70"/>
      <c r="BC24" s="194">
        <f t="shared" si="26"/>
        <v>0</v>
      </c>
      <c r="BD24" s="194">
        <f t="shared" si="27"/>
        <v>0</v>
      </c>
      <c r="BE24" s="70"/>
      <c r="BF24" s="194">
        <f t="shared" si="28"/>
        <v>0</v>
      </c>
      <c r="BG24" s="194">
        <f t="shared" si="29"/>
        <v>0</v>
      </c>
      <c r="BH24" s="71"/>
      <c r="BI24" s="194">
        <f t="shared" si="30"/>
        <v>0</v>
      </c>
      <c r="BJ24" s="194">
        <f t="shared" si="31"/>
        <v>0</v>
      </c>
      <c r="BK24" s="70"/>
      <c r="BL24" s="194">
        <f t="shared" si="32"/>
        <v>0</v>
      </c>
      <c r="BM24" s="194">
        <f t="shared" si="33"/>
        <v>0</v>
      </c>
      <c r="BN24" s="71"/>
      <c r="BO24" s="71">
        <f t="shared" si="34"/>
        <v>0</v>
      </c>
      <c r="BP24" s="71">
        <f t="shared" si="35"/>
        <v>0</v>
      </c>
      <c r="BQ24" s="71"/>
      <c r="BR24" s="71">
        <f t="shared" si="36"/>
        <v>0</v>
      </c>
      <c r="BS24" s="71">
        <f t="shared" si="37"/>
        <v>0</v>
      </c>
      <c r="BT24" s="71"/>
      <c r="BU24" s="194">
        <f t="shared" si="38"/>
        <v>0</v>
      </c>
      <c r="BV24" s="194">
        <f t="shared" si="39"/>
        <v>0</v>
      </c>
      <c r="BW24" s="70"/>
      <c r="BX24" s="194">
        <f t="shared" si="40"/>
        <v>0</v>
      </c>
      <c r="BY24" s="194">
        <f t="shared" si="41"/>
        <v>0</v>
      </c>
      <c r="BZ24" s="71"/>
      <c r="CA24" s="194">
        <f t="shared" si="42"/>
        <v>0</v>
      </c>
      <c r="CB24" s="194">
        <f t="shared" si="43"/>
        <v>0</v>
      </c>
    </row>
    <row r="25" spans="2:80" x14ac:dyDescent="0.25">
      <c r="B25" s="123">
        <v>15</v>
      </c>
      <c r="C25" s="6"/>
      <c r="D25" s="8"/>
      <c r="E25" s="6"/>
      <c r="F25" s="6"/>
      <c r="G25" s="6"/>
      <c r="H25" s="6"/>
      <c r="I25" s="1"/>
      <c r="J25" s="6"/>
      <c r="K25" s="1"/>
      <c r="L25" s="6"/>
      <c r="M25" s="1"/>
      <c r="N25" s="95">
        <f>E25*'Cost Master'!A$4</f>
        <v>0</v>
      </c>
      <c r="O25" s="75">
        <f>F25*'Cost Master'!B$4</f>
        <v>0</v>
      </c>
      <c r="P25" s="75">
        <f>G25*'Cost Master'!C$4</f>
        <v>0</v>
      </c>
      <c r="Q25" s="75">
        <f>H25*'Cost Master'!D$4</f>
        <v>0</v>
      </c>
      <c r="R25" s="75">
        <f>Q25*'Cost Master'!G$4</f>
        <v>0</v>
      </c>
      <c r="S25" s="75">
        <f t="shared" si="6"/>
        <v>0</v>
      </c>
      <c r="T25" s="75" t="str">
        <f t="shared" si="7"/>
        <v>0</v>
      </c>
      <c r="U25" s="75">
        <f>J25*'Cost Master'!E$4</f>
        <v>0</v>
      </c>
      <c r="V25" s="75">
        <f>U25*'Cost Master'!G$4</f>
        <v>0</v>
      </c>
      <c r="W25" s="75">
        <f t="shared" si="8"/>
        <v>0</v>
      </c>
      <c r="X25" s="75" t="str">
        <f t="shared" si="9"/>
        <v>0</v>
      </c>
      <c r="Y25" s="75">
        <f>L25*'Cost Master'!F$4</f>
        <v>0</v>
      </c>
      <c r="Z25" s="75">
        <f>Y25*'Cost Master'!G$4</f>
        <v>0</v>
      </c>
      <c r="AA25" s="75">
        <f t="shared" si="10"/>
        <v>0</v>
      </c>
      <c r="AB25" s="96" t="str">
        <f t="shared" si="11"/>
        <v>0</v>
      </c>
      <c r="AC25" s="91">
        <f t="shared" si="12"/>
        <v>0</v>
      </c>
      <c r="AD25" s="43">
        <f>AC25*'Cost Master'!G$4</f>
        <v>0</v>
      </c>
      <c r="AE25" s="105">
        <f t="shared" si="13"/>
        <v>0</v>
      </c>
      <c r="AF25" s="119"/>
      <c r="AG25" s="6"/>
      <c r="AH25" s="7"/>
      <c r="AI25" s="56">
        <f t="shared" si="14"/>
        <v>0</v>
      </c>
      <c r="AJ25" s="42">
        <f t="shared" si="15"/>
        <v>0</v>
      </c>
      <c r="AK25" s="42" t="str">
        <f t="shared" si="16"/>
        <v/>
      </c>
      <c r="AL25" s="42" t="str">
        <f t="shared" si="17"/>
        <v/>
      </c>
      <c r="AM25" s="7" t="s">
        <v>67</v>
      </c>
      <c r="AO25" s="71"/>
      <c r="AP25" s="194">
        <f t="shared" si="18"/>
        <v>0</v>
      </c>
      <c r="AQ25" s="194">
        <f t="shared" si="44"/>
        <v>0</v>
      </c>
      <c r="AR25" s="194">
        <f t="shared" si="19"/>
        <v>0</v>
      </c>
      <c r="AS25" s="71"/>
      <c r="AT25" s="194">
        <f t="shared" si="20"/>
        <v>0</v>
      </c>
      <c r="AU25" s="194">
        <f t="shared" si="21"/>
        <v>0</v>
      </c>
      <c r="AV25" s="71"/>
      <c r="AW25" s="194">
        <f t="shared" si="22"/>
        <v>0</v>
      </c>
      <c r="AX25" s="194">
        <f t="shared" si="23"/>
        <v>0</v>
      </c>
      <c r="AY25" s="71"/>
      <c r="AZ25" s="194">
        <f t="shared" si="24"/>
        <v>0</v>
      </c>
      <c r="BA25" s="194">
        <f t="shared" si="25"/>
        <v>0</v>
      </c>
      <c r="BB25" s="70"/>
      <c r="BC25" s="194">
        <f t="shared" si="26"/>
        <v>0</v>
      </c>
      <c r="BD25" s="194">
        <f t="shared" si="27"/>
        <v>0</v>
      </c>
      <c r="BE25" s="70"/>
      <c r="BF25" s="194">
        <f t="shared" si="28"/>
        <v>0</v>
      </c>
      <c r="BG25" s="194">
        <f t="shared" si="29"/>
        <v>0</v>
      </c>
      <c r="BH25" s="71"/>
      <c r="BI25" s="194">
        <f t="shared" si="30"/>
        <v>0</v>
      </c>
      <c r="BJ25" s="194">
        <f t="shared" si="31"/>
        <v>0</v>
      </c>
      <c r="BK25" s="70"/>
      <c r="BL25" s="194">
        <f t="shared" si="32"/>
        <v>0</v>
      </c>
      <c r="BM25" s="194">
        <f t="shared" si="33"/>
        <v>0</v>
      </c>
      <c r="BN25" s="71"/>
      <c r="BO25" s="71">
        <f t="shared" si="34"/>
        <v>0</v>
      </c>
      <c r="BP25" s="71">
        <f t="shared" si="35"/>
        <v>0</v>
      </c>
      <c r="BQ25" s="71"/>
      <c r="BR25" s="71">
        <f t="shared" si="36"/>
        <v>0</v>
      </c>
      <c r="BS25" s="71">
        <f t="shared" si="37"/>
        <v>0</v>
      </c>
      <c r="BT25" s="71"/>
      <c r="BU25" s="194">
        <f t="shared" si="38"/>
        <v>0</v>
      </c>
      <c r="BV25" s="194">
        <f t="shared" si="39"/>
        <v>0</v>
      </c>
      <c r="BW25" s="70"/>
      <c r="BX25" s="194">
        <f t="shared" si="40"/>
        <v>0</v>
      </c>
      <c r="BY25" s="194">
        <f t="shared" si="41"/>
        <v>0</v>
      </c>
      <c r="BZ25" s="71"/>
      <c r="CA25" s="194">
        <f t="shared" si="42"/>
        <v>0</v>
      </c>
      <c r="CB25" s="194">
        <f t="shared" si="43"/>
        <v>0</v>
      </c>
    </row>
    <row r="26" spans="2:80" x14ac:dyDescent="0.25">
      <c r="B26" s="123">
        <v>16</v>
      </c>
      <c r="C26" s="6"/>
      <c r="D26" s="8"/>
      <c r="E26" s="6"/>
      <c r="F26" s="6"/>
      <c r="G26" s="6"/>
      <c r="H26" s="6"/>
      <c r="I26" s="1"/>
      <c r="J26" s="6"/>
      <c r="K26" s="1"/>
      <c r="L26" s="6"/>
      <c r="M26" s="1"/>
      <c r="N26" s="95">
        <f>E26*'Cost Master'!A$4</f>
        <v>0</v>
      </c>
      <c r="O26" s="75">
        <f>F26*'Cost Master'!B$4</f>
        <v>0</v>
      </c>
      <c r="P26" s="75">
        <f>G26*'Cost Master'!C$4</f>
        <v>0</v>
      </c>
      <c r="Q26" s="75">
        <f>H26*'Cost Master'!D$4</f>
        <v>0</v>
      </c>
      <c r="R26" s="75">
        <f>Q26*'Cost Master'!G$4</f>
        <v>0</v>
      </c>
      <c r="S26" s="75">
        <f t="shared" si="6"/>
        <v>0</v>
      </c>
      <c r="T26" s="75" t="str">
        <f t="shared" si="7"/>
        <v>0</v>
      </c>
      <c r="U26" s="75">
        <f>J26*'Cost Master'!E$4</f>
        <v>0</v>
      </c>
      <c r="V26" s="75">
        <f>U26*'Cost Master'!G$4</f>
        <v>0</v>
      </c>
      <c r="W26" s="75">
        <f t="shared" si="8"/>
        <v>0</v>
      </c>
      <c r="X26" s="75" t="str">
        <f t="shared" si="9"/>
        <v>0</v>
      </c>
      <c r="Y26" s="75">
        <f>L26*'Cost Master'!F$4</f>
        <v>0</v>
      </c>
      <c r="Z26" s="75">
        <f>Y26*'Cost Master'!G$4</f>
        <v>0</v>
      </c>
      <c r="AA26" s="75">
        <f t="shared" si="10"/>
        <v>0</v>
      </c>
      <c r="AB26" s="96" t="str">
        <f t="shared" si="11"/>
        <v>0</v>
      </c>
      <c r="AC26" s="91">
        <f t="shared" si="12"/>
        <v>0</v>
      </c>
      <c r="AD26" s="43">
        <f>AC26*'Cost Master'!G$4</f>
        <v>0</v>
      </c>
      <c r="AE26" s="105">
        <f t="shared" si="13"/>
        <v>0</v>
      </c>
      <c r="AF26" s="119"/>
      <c r="AG26" s="6"/>
      <c r="AH26" s="7"/>
      <c r="AI26" s="56">
        <f t="shared" si="14"/>
        <v>0</v>
      </c>
      <c r="AJ26" s="42">
        <f t="shared" si="15"/>
        <v>0</v>
      </c>
      <c r="AK26" s="42" t="str">
        <f t="shared" si="16"/>
        <v/>
      </c>
      <c r="AL26" s="42" t="str">
        <f t="shared" si="17"/>
        <v/>
      </c>
      <c r="AM26" s="7" t="s">
        <v>67</v>
      </c>
      <c r="AO26" s="71"/>
      <c r="AP26" s="194">
        <f t="shared" si="18"/>
        <v>0</v>
      </c>
      <c r="AQ26" s="194">
        <f t="shared" si="44"/>
        <v>0</v>
      </c>
      <c r="AR26" s="194">
        <f t="shared" si="19"/>
        <v>0</v>
      </c>
      <c r="AS26" s="71"/>
      <c r="AT26" s="194">
        <f t="shared" si="20"/>
        <v>0</v>
      </c>
      <c r="AU26" s="194">
        <f t="shared" si="21"/>
        <v>0</v>
      </c>
      <c r="AV26" s="71"/>
      <c r="AW26" s="194">
        <f t="shared" si="22"/>
        <v>0</v>
      </c>
      <c r="AX26" s="194">
        <f t="shared" si="23"/>
        <v>0</v>
      </c>
      <c r="AY26" s="71"/>
      <c r="AZ26" s="194">
        <f t="shared" si="24"/>
        <v>0</v>
      </c>
      <c r="BA26" s="194">
        <f t="shared" si="25"/>
        <v>0</v>
      </c>
      <c r="BB26" s="70"/>
      <c r="BC26" s="194">
        <f t="shared" si="26"/>
        <v>0</v>
      </c>
      <c r="BD26" s="194">
        <f t="shared" si="27"/>
        <v>0</v>
      </c>
      <c r="BE26" s="70"/>
      <c r="BF26" s="194">
        <f t="shared" si="28"/>
        <v>0</v>
      </c>
      <c r="BG26" s="194">
        <f t="shared" si="29"/>
        <v>0</v>
      </c>
      <c r="BH26" s="71"/>
      <c r="BI26" s="194">
        <f t="shared" si="30"/>
        <v>0</v>
      </c>
      <c r="BJ26" s="194">
        <f t="shared" si="31"/>
        <v>0</v>
      </c>
      <c r="BK26" s="70"/>
      <c r="BL26" s="194">
        <f t="shared" si="32"/>
        <v>0</v>
      </c>
      <c r="BM26" s="194">
        <f t="shared" si="33"/>
        <v>0</v>
      </c>
      <c r="BN26" s="71"/>
      <c r="BO26" s="71">
        <f t="shared" si="34"/>
        <v>0</v>
      </c>
      <c r="BP26" s="71">
        <f t="shared" si="35"/>
        <v>0</v>
      </c>
      <c r="BQ26" s="71"/>
      <c r="BR26" s="71">
        <f t="shared" si="36"/>
        <v>0</v>
      </c>
      <c r="BS26" s="71">
        <f t="shared" si="37"/>
        <v>0</v>
      </c>
      <c r="BT26" s="71"/>
      <c r="BU26" s="194">
        <f t="shared" si="38"/>
        <v>0</v>
      </c>
      <c r="BV26" s="194">
        <f t="shared" si="39"/>
        <v>0</v>
      </c>
      <c r="BW26" s="70"/>
      <c r="BX26" s="194">
        <f t="shared" si="40"/>
        <v>0</v>
      </c>
      <c r="BY26" s="194">
        <f t="shared" si="41"/>
        <v>0</v>
      </c>
      <c r="BZ26" s="71"/>
      <c r="CA26" s="194">
        <f t="shared" si="42"/>
        <v>0</v>
      </c>
      <c r="CB26" s="194">
        <f t="shared" si="43"/>
        <v>0</v>
      </c>
    </row>
    <row r="27" spans="2:80" x14ac:dyDescent="0.25">
      <c r="B27" s="123">
        <v>17</v>
      </c>
      <c r="C27" s="6"/>
      <c r="D27" s="8"/>
      <c r="E27" s="6"/>
      <c r="F27" s="6"/>
      <c r="G27" s="6"/>
      <c r="H27" s="6"/>
      <c r="I27" s="1"/>
      <c r="J27" s="6"/>
      <c r="K27" s="1"/>
      <c r="L27" s="6"/>
      <c r="M27" s="1"/>
      <c r="N27" s="95">
        <f>E27*'Cost Master'!A$4</f>
        <v>0</v>
      </c>
      <c r="O27" s="75">
        <f>F27*'Cost Master'!B$4</f>
        <v>0</v>
      </c>
      <c r="P27" s="75">
        <f>G27*'Cost Master'!C$4</f>
        <v>0</v>
      </c>
      <c r="Q27" s="75">
        <f>H27*'Cost Master'!D$4</f>
        <v>0</v>
      </c>
      <c r="R27" s="75">
        <f>Q27*'Cost Master'!G$4</f>
        <v>0</v>
      </c>
      <c r="S27" s="75">
        <f t="shared" si="6"/>
        <v>0</v>
      </c>
      <c r="T27" s="75" t="str">
        <f t="shared" si="7"/>
        <v>0</v>
      </c>
      <c r="U27" s="75">
        <f>J27*'Cost Master'!E$4</f>
        <v>0</v>
      </c>
      <c r="V27" s="75">
        <f>U27*'Cost Master'!G$4</f>
        <v>0</v>
      </c>
      <c r="W27" s="75">
        <f t="shared" si="8"/>
        <v>0</v>
      </c>
      <c r="X27" s="75" t="str">
        <f t="shared" si="9"/>
        <v>0</v>
      </c>
      <c r="Y27" s="75">
        <f>L27*'Cost Master'!F$4</f>
        <v>0</v>
      </c>
      <c r="Z27" s="75">
        <f>Y27*'Cost Master'!G$4</f>
        <v>0</v>
      </c>
      <c r="AA27" s="75">
        <f t="shared" si="10"/>
        <v>0</v>
      </c>
      <c r="AB27" s="96" t="str">
        <f t="shared" si="11"/>
        <v>0</v>
      </c>
      <c r="AC27" s="91">
        <f t="shared" si="12"/>
        <v>0</v>
      </c>
      <c r="AD27" s="43">
        <f>AC27*'Cost Master'!G$4</f>
        <v>0</v>
      </c>
      <c r="AE27" s="105">
        <f t="shared" si="13"/>
        <v>0</v>
      </c>
      <c r="AF27" s="119"/>
      <c r="AG27" s="6"/>
      <c r="AH27" s="7"/>
      <c r="AI27" s="56">
        <f t="shared" si="14"/>
        <v>0</v>
      </c>
      <c r="AJ27" s="42">
        <f t="shared" si="15"/>
        <v>0</v>
      </c>
      <c r="AK27" s="42" t="str">
        <f t="shared" si="16"/>
        <v/>
      </c>
      <c r="AL27" s="42" t="str">
        <f t="shared" si="17"/>
        <v/>
      </c>
      <c r="AM27" s="7" t="s">
        <v>67</v>
      </c>
      <c r="AO27" s="71"/>
      <c r="AP27" s="194">
        <f t="shared" si="18"/>
        <v>0</v>
      </c>
      <c r="AQ27" s="194">
        <f t="shared" si="44"/>
        <v>0</v>
      </c>
      <c r="AR27" s="194">
        <f t="shared" si="19"/>
        <v>0</v>
      </c>
      <c r="AS27" s="71"/>
      <c r="AT27" s="194">
        <f t="shared" si="20"/>
        <v>0</v>
      </c>
      <c r="AU27" s="194">
        <f t="shared" si="21"/>
        <v>0</v>
      </c>
      <c r="AV27" s="71"/>
      <c r="AW27" s="194">
        <f t="shared" si="22"/>
        <v>0</v>
      </c>
      <c r="AX27" s="194">
        <f t="shared" si="23"/>
        <v>0</v>
      </c>
      <c r="AY27" s="71"/>
      <c r="AZ27" s="194">
        <f t="shared" si="24"/>
        <v>0</v>
      </c>
      <c r="BA27" s="194">
        <f t="shared" si="25"/>
        <v>0</v>
      </c>
      <c r="BB27" s="70"/>
      <c r="BC27" s="194">
        <f t="shared" si="26"/>
        <v>0</v>
      </c>
      <c r="BD27" s="194">
        <f t="shared" si="27"/>
        <v>0</v>
      </c>
      <c r="BE27" s="70"/>
      <c r="BF27" s="194">
        <f t="shared" si="28"/>
        <v>0</v>
      </c>
      <c r="BG27" s="194">
        <f t="shared" si="29"/>
        <v>0</v>
      </c>
      <c r="BH27" s="71"/>
      <c r="BI27" s="194">
        <f t="shared" si="30"/>
        <v>0</v>
      </c>
      <c r="BJ27" s="194">
        <f t="shared" si="31"/>
        <v>0</v>
      </c>
      <c r="BK27" s="70"/>
      <c r="BL27" s="194">
        <f t="shared" si="32"/>
        <v>0</v>
      </c>
      <c r="BM27" s="194">
        <f t="shared" si="33"/>
        <v>0</v>
      </c>
      <c r="BN27" s="71"/>
      <c r="BO27" s="71">
        <f t="shared" si="34"/>
        <v>0</v>
      </c>
      <c r="BP27" s="71">
        <f t="shared" si="35"/>
        <v>0</v>
      </c>
      <c r="BQ27" s="71"/>
      <c r="BR27" s="71">
        <f t="shared" si="36"/>
        <v>0</v>
      </c>
      <c r="BS27" s="71">
        <f t="shared" si="37"/>
        <v>0</v>
      </c>
      <c r="BT27" s="71"/>
      <c r="BU27" s="194">
        <f t="shared" si="38"/>
        <v>0</v>
      </c>
      <c r="BV27" s="194">
        <f t="shared" si="39"/>
        <v>0</v>
      </c>
      <c r="BW27" s="70"/>
      <c r="BX27" s="194">
        <f t="shared" si="40"/>
        <v>0</v>
      </c>
      <c r="BY27" s="194">
        <f t="shared" si="41"/>
        <v>0</v>
      </c>
      <c r="BZ27" s="71"/>
      <c r="CA27" s="194">
        <f t="shared" si="42"/>
        <v>0</v>
      </c>
      <c r="CB27" s="194">
        <f t="shared" si="43"/>
        <v>0</v>
      </c>
    </row>
    <row r="28" spans="2:80" x14ac:dyDescent="0.25">
      <c r="B28" s="123">
        <v>18</v>
      </c>
      <c r="C28" s="6"/>
      <c r="D28" s="8"/>
      <c r="E28" s="6"/>
      <c r="F28" s="6"/>
      <c r="G28" s="6"/>
      <c r="H28" s="6"/>
      <c r="I28" s="1"/>
      <c r="J28" s="6"/>
      <c r="K28" s="1"/>
      <c r="L28" s="6"/>
      <c r="M28" s="1"/>
      <c r="N28" s="95">
        <f>E28*'Cost Master'!A$4</f>
        <v>0</v>
      </c>
      <c r="O28" s="75">
        <f>F28*'Cost Master'!B$4</f>
        <v>0</v>
      </c>
      <c r="P28" s="75">
        <f>G28*'Cost Master'!C$4</f>
        <v>0</v>
      </c>
      <c r="Q28" s="75">
        <f>H28*'Cost Master'!D$4</f>
        <v>0</v>
      </c>
      <c r="R28" s="75">
        <f>Q28*'Cost Master'!G$4</f>
        <v>0</v>
      </c>
      <c r="S28" s="75">
        <f t="shared" si="6"/>
        <v>0</v>
      </c>
      <c r="T28" s="75" t="str">
        <f t="shared" si="7"/>
        <v>0</v>
      </c>
      <c r="U28" s="75">
        <f>J28*'Cost Master'!E$4</f>
        <v>0</v>
      </c>
      <c r="V28" s="75">
        <f>U28*'Cost Master'!G$4</f>
        <v>0</v>
      </c>
      <c r="W28" s="75">
        <f t="shared" si="8"/>
        <v>0</v>
      </c>
      <c r="X28" s="75" t="str">
        <f t="shared" si="9"/>
        <v>0</v>
      </c>
      <c r="Y28" s="75">
        <f>L28*'Cost Master'!F$4</f>
        <v>0</v>
      </c>
      <c r="Z28" s="75">
        <f>Y28*'Cost Master'!G$4</f>
        <v>0</v>
      </c>
      <c r="AA28" s="75">
        <f t="shared" si="10"/>
        <v>0</v>
      </c>
      <c r="AB28" s="96" t="str">
        <f t="shared" si="11"/>
        <v>0</v>
      </c>
      <c r="AC28" s="91">
        <f t="shared" si="12"/>
        <v>0</v>
      </c>
      <c r="AD28" s="43">
        <f>AC28*'Cost Master'!G$4</f>
        <v>0</v>
      </c>
      <c r="AE28" s="105">
        <f t="shared" si="13"/>
        <v>0</v>
      </c>
      <c r="AF28" s="119"/>
      <c r="AG28" s="6"/>
      <c r="AH28" s="7"/>
      <c r="AI28" s="56">
        <f t="shared" si="14"/>
        <v>0</v>
      </c>
      <c r="AJ28" s="42">
        <f t="shared" si="15"/>
        <v>0</v>
      </c>
      <c r="AK28" s="42" t="str">
        <f t="shared" si="16"/>
        <v/>
      </c>
      <c r="AL28" s="42" t="str">
        <f t="shared" si="17"/>
        <v/>
      </c>
      <c r="AM28" s="7" t="s">
        <v>67</v>
      </c>
      <c r="AO28" s="71"/>
      <c r="AP28" s="194">
        <f t="shared" si="18"/>
        <v>0</v>
      </c>
      <c r="AQ28" s="194">
        <f t="shared" si="44"/>
        <v>0</v>
      </c>
      <c r="AR28" s="194">
        <f t="shared" si="19"/>
        <v>0</v>
      </c>
      <c r="AS28" s="71"/>
      <c r="AT28" s="194">
        <f t="shared" si="20"/>
        <v>0</v>
      </c>
      <c r="AU28" s="194">
        <f t="shared" si="21"/>
        <v>0</v>
      </c>
      <c r="AV28" s="71"/>
      <c r="AW28" s="194">
        <f t="shared" si="22"/>
        <v>0</v>
      </c>
      <c r="AX28" s="194">
        <f t="shared" si="23"/>
        <v>0</v>
      </c>
      <c r="AY28" s="71"/>
      <c r="AZ28" s="194">
        <f t="shared" si="24"/>
        <v>0</v>
      </c>
      <c r="BA28" s="194">
        <f t="shared" si="25"/>
        <v>0</v>
      </c>
      <c r="BB28" s="70"/>
      <c r="BC28" s="194">
        <f t="shared" si="26"/>
        <v>0</v>
      </c>
      <c r="BD28" s="194">
        <f t="shared" si="27"/>
        <v>0</v>
      </c>
      <c r="BE28" s="70"/>
      <c r="BF28" s="194">
        <f t="shared" si="28"/>
        <v>0</v>
      </c>
      <c r="BG28" s="194">
        <f t="shared" si="29"/>
        <v>0</v>
      </c>
      <c r="BH28" s="71"/>
      <c r="BI28" s="194">
        <f t="shared" si="30"/>
        <v>0</v>
      </c>
      <c r="BJ28" s="194">
        <f t="shared" si="31"/>
        <v>0</v>
      </c>
      <c r="BK28" s="70"/>
      <c r="BL28" s="194">
        <f t="shared" si="32"/>
        <v>0</v>
      </c>
      <c r="BM28" s="194">
        <f t="shared" si="33"/>
        <v>0</v>
      </c>
      <c r="BN28" s="71"/>
      <c r="BO28" s="71">
        <f t="shared" si="34"/>
        <v>0</v>
      </c>
      <c r="BP28" s="71">
        <f t="shared" si="35"/>
        <v>0</v>
      </c>
      <c r="BQ28" s="71"/>
      <c r="BR28" s="71">
        <f t="shared" si="36"/>
        <v>0</v>
      </c>
      <c r="BS28" s="71">
        <f t="shared" si="37"/>
        <v>0</v>
      </c>
      <c r="BT28" s="71"/>
      <c r="BU28" s="194">
        <f t="shared" si="38"/>
        <v>0</v>
      </c>
      <c r="BV28" s="194">
        <f t="shared" si="39"/>
        <v>0</v>
      </c>
      <c r="BW28" s="70"/>
      <c r="BX28" s="194">
        <f t="shared" si="40"/>
        <v>0</v>
      </c>
      <c r="BY28" s="194">
        <f t="shared" si="41"/>
        <v>0</v>
      </c>
      <c r="BZ28" s="71"/>
      <c r="CA28" s="194">
        <f t="shared" si="42"/>
        <v>0</v>
      </c>
      <c r="CB28" s="194">
        <f t="shared" si="43"/>
        <v>0</v>
      </c>
    </row>
    <row r="29" spans="2:80" x14ac:dyDescent="0.25">
      <c r="B29" s="123">
        <v>19</v>
      </c>
      <c r="C29" s="6"/>
      <c r="D29" s="8"/>
      <c r="E29" s="6"/>
      <c r="F29" s="6"/>
      <c r="G29" s="6"/>
      <c r="H29" s="6"/>
      <c r="I29" s="1"/>
      <c r="J29" s="6"/>
      <c r="K29" s="1"/>
      <c r="L29" s="6"/>
      <c r="M29" s="1"/>
      <c r="N29" s="95">
        <f>E29*'Cost Master'!A$4</f>
        <v>0</v>
      </c>
      <c r="O29" s="75">
        <f>F29*'Cost Master'!B$4</f>
        <v>0</v>
      </c>
      <c r="P29" s="75">
        <f>G29*'Cost Master'!C$4</f>
        <v>0</v>
      </c>
      <c r="Q29" s="75">
        <f>H29*'Cost Master'!D$4</f>
        <v>0</v>
      </c>
      <c r="R29" s="75">
        <f>Q29*'Cost Master'!G$4</f>
        <v>0</v>
      </c>
      <c r="S29" s="75">
        <f t="shared" si="6"/>
        <v>0</v>
      </c>
      <c r="T29" s="75" t="str">
        <f t="shared" si="7"/>
        <v>0</v>
      </c>
      <c r="U29" s="75">
        <f>J29*'Cost Master'!E$4</f>
        <v>0</v>
      </c>
      <c r="V29" s="75">
        <f>U29*'Cost Master'!G$4</f>
        <v>0</v>
      </c>
      <c r="W29" s="75">
        <f t="shared" si="8"/>
        <v>0</v>
      </c>
      <c r="X29" s="75" t="str">
        <f t="shared" si="9"/>
        <v>0</v>
      </c>
      <c r="Y29" s="75">
        <f>L29*'Cost Master'!F$4</f>
        <v>0</v>
      </c>
      <c r="Z29" s="75">
        <f>Y29*'Cost Master'!G$4</f>
        <v>0</v>
      </c>
      <c r="AA29" s="75">
        <f t="shared" si="10"/>
        <v>0</v>
      </c>
      <c r="AB29" s="96" t="str">
        <f t="shared" si="11"/>
        <v>0</v>
      </c>
      <c r="AC29" s="91">
        <f t="shared" si="12"/>
        <v>0</v>
      </c>
      <c r="AD29" s="43">
        <f>AC29*'Cost Master'!G$4</f>
        <v>0</v>
      </c>
      <c r="AE29" s="105">
        <f t="shared" si="13"/>
        <v>0</v>
      </c>
      <c r="AF29" s="119"/>
      <c r="AG29" s="6"/>
      <c r="AH29" s="7"/>
      <c r="AI29" s="56">
        <f t="shared" si="14"/>
        <v>0</v>
      </c>
      <c r="AJ29" s="42">
        <f t="shared" si="15"/>
        <v>0</v>
      </c>
      <c r="AK29" s="42" t="str">
        <f t="shared" si="16"/>
        <v/>
      </c>
      <c r="AL29" s="42" t="str">
        <f t="shared" si="17"/>
        <v/>
      </c>
      <c r="AM29" s="7" t="s">
        <v>67</v>
      </c>
      <c r="AO29" s="71"/>
      <c r="AP29" s="194">
        <f t="shared" si="18"/>
        <v>0</v>
      </c>
      <c r="AQ29" s="194">
        <f t="shared" si="44"/>
        <v>0</v>
      </c>
      <c r="AR29" s="194">
        <f t="shared" si="19"/>
        <v>0</v>
      </c>
      <c r="AS29" s="71"/>
      <c r="AT29" s="194">
        <f t="shared" si="20"/>
        <v>0</v>
      </c>
      <c r="AU29" s="194">
        <f t="shared" si="21"/>
        <v>0</v>
      </c>
      <c r="AV29" s="71"/>
      <c r="AW29" s="194">
        <f t="shared" si="22"/>
        <v>0</v>
      </c>
      <c r="AX29" s="194">
        <f t="shared" si="23"/>
        <v>0</v>
      </c>
      <c r="AY29" s="71"/>
      <c r="AZ29" s="194">
        <f t="shared" si="24"/>
        <v>0</v>
      </c>
      <c r="BA29" s="194">
        <f t="shared" si="25"/>
        <v>0</v>
      </c>
      <c r="BB29" s="70"/>
      <c r="BC29" s="194">
        <f t="shared" si="26"/>
        <v>0</v>
      </c>
      <c r="BD29" s="194">
        <f t="shared" si="27"/>
        <v>0</v>
      </c>
      <c r="BE29" s="70"/>
      <c r="BF29" s="194">
        <f t="shared" si="28"/>
        <v>0</v>
      </c>
      <c r="BG29" s="194">
        <f t="shared" si="29"/>
        <v>0</v>
      </c>
      <c r="BH29" s="71"/>
      <c r="BI29" s="194">
        <f t="shared" si="30"/>
        <v>0</v>
      </c>
      <c r="BJ29" s="194">
        <f t="shared" si="31"/>
        <v>0</v>
      </c>
      <c r="BK29" s="70"/>
      <c r="BL29" s="194">
        <f t="shared" si="32"/>
        <v>0</v>
      </c>
      <c r="BM29" s="194">
        <f t="shared" si="33"/>
        <v>0</v>
      </c>
      <c r="BN29" s="71"/>
      <c r="BO29" s="71">
        <f t="shared" si="34"/>
        <v>0</v>
      </c>
      <c r="BP29" s="71">
        <f t="shared" si="35"/>
        <v>0</v>
      </c>
      <c r="BQ29" s="71"/>
      <c r="BR29" s="71">
        <f t="shared" si="36"/>
        <v>0</v>
      </c>
      <c r="BS29" s="71">
        <f t="shared" si="37"/>
        <v>0</v>
      </c>
      <c r="BT29" s="71"/>
      <c r="BU29" s="194">
        <f t="shared" si="38"/>
        <v>0</v>
      </c>
      <c r="BV29" s="194">
        <f t="shared" si="39"/>
        <v>0</v>
      </c>
      <c r="BW29" s="70"/>
      <c r="BX29" s="194">
        <f t="shared" si="40"/>
        <v>0</v>
      </c>
      <c r="BY29" s="194">
        <f t="shared" si="41"/>
        <v>0</v>
      </c>
      <c r="BZ29" s="71"/>
      <c r="CA29" s="194">
        <f t="shared" si="42"/>
        <v>0</v>
      </c>
      <c r="CB29" s="194">
        <f t="shared" si="43"/>
        <v>0</v>
      </c>
    </row>
    <row r="30" spans="2:80" x14ac:dyDescent="0.25">
      <c r="B30" s="123">
        <v>20</v>
      </c>
      <c r="C30" s="6"/>
      <c r="D30" s="8"/>
      <c r="E30" s="6"/>
      <c r="F30" s="6"/>
      <c r="G30" s="6"/>
      <c r="H30" s="6"/>
      <c r="I30" s="1"/>
      <c r="J30" s="6"/>
      <c r="K30" s="1"/>
      <c r="L30" s="6"/>
      <c r="M30" s="1"/>
      <c r="N30" s="95">
        <f>E30*'Cost Master'!A$4</f>
        <v>0</v>
      </c>
      <c r="O30" s="75">
        <f>F30*'Cost Master'!B$4</f>
        <v>0</v>
      </c>
      <c r="P30" s="75">
        <f>G30*'Cost Master'!C$4</f>
        <v>0</v>
      </c>
      <c r="Q30" s="75">
        <f>H30*'Cost Master'!D$4</f>
        <v>0</v>
      </c>
      <c r="R30" s="75">
        <f>Q30*'Cost Master'!G$4</f>
        <v>0</v>
      </c>
      <c r="S30" s="75">
        <f t="shared" si="6"/>
        <v>0</v>
      </c>
      <c r="T30" s="75" t="str">
        <f t="shared" si="7"/>
        <v>0</v>
      </c>
      <c r="U30" s="75">
        <f>J30*'Cost Master'!E$4</f>
        <v>0</v>
      </c>
      <c r="V30" s="75">
        <f>U30*'Cost Master'!G$4</f>
        <v>0</v>
      </c>
      <c r="W30" s="75">
        <f t="shared" si="8"/>
        <v>0</v>
      </c>
      <c r="X30" s="75" t="str">
        <f t="shared" si="9"/>
        <v>0</v>
      </c>
      <c r="Y30" s="75">
        <f>L30*'Cost Master'!F$4</f>
        <v>0</v>
      </c>
      <c r="Z30" s="75">
        <f>Y30*'Cost Master'!G$4</f>
        <v>0</v>
      </c>
      <c r="AA30" s="75">
        <f t="shared" si="10"/>
        <v>0</v>
      </c>
      <c r="AB30" s="96" t="str">
        <f t="shared" si="11"/>
        <v>0</v>
      </c>
      <c r="AC30" s="91">
        <f t="shared" si="12"/>
        <v>0</v>
      </c>
      <c r="AD30" s="43">
        <f>AC30*'Cost Master'!G$4</f>
        <v>0</v>
      </c>
      <c r="AE30" s="105">
        <f t="shared" si="13"/>
        <v>0</v>
      </c>
      <c r="AF30" s="119"/>
      <c r="AG30" s="6"/>
      <c r="AH30" s="7"/>
      <c r="AI30" s="56">
        <f t="shared" si="14"/>
        <v>0</v>
      </c>
      <c r="AJ30" s="42">
        <f t="shared" si="15"/>
        <v>0</v>
      </c>
      <c r="AK30" s="42" t="str">
        <f t="shared" si="16"/>
        <v/>
      </c>
      <c r="AL30" s="42" t="str">
        <f t="shared" si="17"/>
        <v/>
      </c>
      <c r="AM30" s="7" t="s">
        <v>67</v>
      </c>
      <c r="AO30" s="71"/>
      <c r="AP30" s="194">
        <f t="shared" si="18"/>
        <v>0</v>
      </c>
      <c r="AQ30" s="194">
        <f t="shared" si="44"/>
        <v>0</v>
      </c>
      <c r="AR30" s="194">
        <f t="shared" si="19"/>
        <v>0</v>
      </c>
      <c r="AS30" s="71"/>
      <c r="AT30" s="194">
        <f t="shared" si="20"/>
        <v>0</v>
      </c>
      <c r="AU30" s="194">
        <f t="shared" si="21"/>
        <v>0</v>
      </c>
      <c r="AV30" s="71"/>
      <c r="AW30" s="194">
        <f t="shared" si="22"/>
        <v>0</v>
      </c>
      <c r="AX30" s="194">
        <f t="shared" si="23"/>
        <v>0</v>
      </c>
      <c r="AY30" s="71"/>
      <c r="AZ30" s="194">
        <f t="shared" si="24"/>
        <v>0</v>
      </c>
      <c r="BA30" s="194">
        <f t="shared" si="25"/>
        <v>0</v>
      </c>
      <c r="BB30" s="70"/>
      <c r="BC30" s="194">
        <f t="shared" si="26"/>
        <v>0</v>
      </c>
      <c r="BD30" s="194">
        <f t="shared" si="27"/>
        <v>0</v>
      </c>
      <c r="BE30" s="70"/>
      <c r="BF30" s="194">
        <f t="shared" si="28"/>
        <v>0</v>
      </c>
      <c r="BG30" s="194">
        <f t="shared" si="29"/>
        <v>0</v>
      </c>
      <c r="BH30" s="71"/>
      <c r="BI30" s="194">
        <f t="shared" si="30"/>
        <v>0</v>
      </c>
      <c r="BJ30" s="194">
        <f t="shared" si="31"/>
        <v>0</v>
      </c>
      <c r="BK30" s="70"/>
      <c r="BL30" s="194">
        <f t="shared" si="32"/>
        <v>0</v>
      </c>
      <c r="BM30" s="194">
        <f t="shared" si="33"/>
        <v>0</v>
      </c>
      <c r="BN30" s="71"/>
      <c r="BO30" s="71">
        <f t="shared" si="34"/>
        <v>0</v>
      </c>
      <c r="BP30" s="71">
        <f t="shared" si="35"/>
        <v>0</v>
      </c>
      <c r="BQ30" s="71"/>
      <c r="BR30" s="71">
        <f t="shared" si="36"/>
        <v>0</v>
      </c>
      <c r="BS30" s="71">
        <f t="shared" si="37"/>
        <v>0</v>
      </c>
      <c r="BT30" s="71"/>
      <c r="BU30" s="194">
        <f t="shared" si="38"/>
        <v>0</v>
      </c>
      <c r="BV30" s="194">
        <f t="shared" si="39"/>
        <v>0</v>
      </c>
      <c r="BW30" s="70"/>
      <c r="BX30" s="194">
        <f t="shared" si="40"/>
        <v>0</v>
      </c>
      <c r="BY30" s="194">
        <f t="shared" si="41"/>
        <v>0</v>
      </c>
      <c r="BZ30" s="71"/>
      <c r="CA30" s="194">
        <f t="shared" si="42"/>
        <v>0</v>
      </c>
      <c r="CB30" s="194">
        <f t="shared" si="43"/>
        <v>0</v>
      </c>
    </row>
    <row r="31" spans="2:80" x14ac:dyDescent="0.25">
      <c r="B31" s="123">
        <v>21</v>
      </c>
      <c r="C31" s="6"/>
      <c r="D31" s="8"/>
      <c r="E31" s="6"/>
      <c r="F31" s="6"/>
      <c r="G31" s="6"/>
      <c r="H31" s="6"/>
      <c r="I31" s="1"/>
      <c r="J31" s="6"/>
      <c r="K31" s="1"/>
      <c r="L31" s="6"/>
      <c r="M31" s="1"/>
      <c r="N31" s="95">
        <f>E31*'Cost Master'!A$4</f>
        <v>0</v>
      </c>
      <c r="O31" s="75">
        <f>F31*'Cost Master'!B$4</f>
        <v>0</v>
      </c>
      <c r="P31" s="75">
        <f>G31*'Cost Master'!C$4</f>
        <v>0</v>
      </c>
      <c r="Q31" s="75">
        <f>H31*'Cost Master'!D$4</f>
        <v>0</v>
      </c>
      <c r="R31" s="75">
        <f>Q31*'Cost Master'!G$4</f>
        <v>0</v>
      </c>
      <c r="S31" s="75">
        <f t="shared" si="6"/>
        <v>0</v>
      </c>
      <c r="T31" s="75" t="str">
        <f t="shared" si="7"/>
        <v>0</v>
      </c>
      <c r="U31" s="75">
        <f>J31*'Cost Master'!E$4</f>
        <v>0</v>
      </c>
      <c r="V31" s="75">
        <f>U31*'Cost Master'!G$4</f>
        <v>0</v>
      </c>
      <c r="W31" s="75">
        <f t="shared" si="8"/>
        <v>0</v>
      </c>
      <c r="X31" s="75" t="str">
        <f t="shared" si="9"/>
        <v>0</v>
      </c>
      <c r="Y31" s="75">
        <f>L31*'Cost Master'!F$4</f>
        <v>0</v>
      </c>
      <c r="Z31" s="75">
        <f>Y31*'Cost Master'!G$4</f>
        <v>0</v>
      </c>
      <c r="AA31" s="75">
        <f t="shared" si="10"/>
        <v>0</v>
      </c>
      <c r="AB31" s="96" t="str">
        <f t="shared" si="11"/>
        <v>0</v>
      </c>
      <c r="AC31" s="91">
        <f t="shared" si="12"/>
        <v>0</v>
      </c>
      <c r="AD31" s="43">
        <f>AC31*'Cost Master'!G$4</f>
        <v>0</v>
      </c>
      <c r="AE31" s="105">
        <f t="shared" si="13"/>
        <v>0</v>
      </c>
      <c r="AF31" s="119"/>
      <c r="AG31" s="6"/>
      <c r="AH31" s="7"/>
      <c r="AI31" s="56">
        <f t="shared" si="14"/>
        <v>0</v>
      </c>
      <c r="AJ31" s="42">
        <f t="shared" si="15"/>
        <v>0</v>
      </c>
      <c r="AK31" s="42" t="str">
        <f t="shared" si="16"/>
        <v/>
      </c>
      <c r="AL31" s="42" t="str">
        <f t="shared" si="17"/>
        <v/>
      </c>
      <c r="AM31" s="7" t="s">
        <v>67</v>
      </c>
      <c r="AO31" s="71"/>
      <c r="AP31" s="194">
        <f t="shared" si="18"/>
        <v>0</v>
      </c>
      <c r="AQ31" s="194">
        <f t="shared" si="44"/>
        <v>0</v>
      </c>
      <c r="AR31" s="194">
        <f t="shared" si="19"/>
        <v>0</v>
      </c>
      <c r="AS31" s="71"/>
      <c r="AT31" s="194">
        <f t="shared" si="20"/>
        <v>0</v>
      </c>
      <c r="AU31" s="194">
        <f t="shared" si="21"/>
        <v>0</v>
      </c>
      <c r="AV31" s="71"/>
      <c r="AW31" s="194">
        <f t="shared" si="22"/>
        <v>0</v>
      </c>
      <c r="AX31" s="194">
        <f t="shared" si="23"/>
        <v>0</v>
      </c>
      <c r="AY31" s="71"/>
      <c r="AZ31" s="194">
        <f t="shared" si="24"/>
        <v>0</v>
      </c>
      <c r="BA31" s="194">
        <f t="shared" si="25"/>
        <v>0</v>
      </c>
      <c r="BB31" s="70"/>
      <c r="BC31" s="194">
        <f t="shared" si="26"/>
        <v>0</v>
      </c>
      <c r="BD31" s="194">
        <f t="shared" si="27"/>
        <v>0</v>
      </c>
      <c r="BE31" s="70"/>
      <c r="BF31" s="194">
        <f t="shared" si="28"/>
        <v>0</v>
      </c>
      <c r="BG31" s="194">
        <f t="shared" si="29"/>
        <v>0</v>
      </c>
      <c r="BH31" s="71"/>
      <c r="BI31" s="194">
        <f t="shared" si="30"/>
        <v>0</v>
      </c>
      <c r="BJ31" s="194">
        <f t="shared" si="31"/>
        <v>0</v>
      </c>
      <c r="BK31" s="70"/>
      <c r="BL31" s="194">
        <f t="shared" si="32"/>
        <v>0</v>
      </c>
      <c r="BM31" s="194">
        <f t="shared" si="33"/>
        <v>0</v>
      </c>
      <c r="BN31" s="71"/>
      <c r="BO31" s="71">
        <f t="shared" si="34"/>
        <v>0</v>
      </c>
      <c r="BP31" s="71">
        <f t="shared" si="35"/>
        <v>0</v>
      </c>
      <c r="BQ31" s="71"/>
      <c r="BR31" s="71">
        <f t="shared" si="36"/>
        <v>0</v>
      </c>
      <c r="BS31" s="71">
        <f t="shared" si="37"/>
        <v>0</v>
      </c>
      <c r="BT31" s="71"/>
      <c r="BU31" s="194">
        <f t="shared" si="38"/>
        <v>0</v>
      </c>
      <c r="BV31" s="194">
        <f t="shared" si="39"/>
        <v>0</v>
      </c>
      <c r="BW31" s="70"/>
      <c r="BX31" s="194">
        <f t="shared" si="40"/>
        <v>0</v>
      </c>
      <c r="BY31" s="194">
        <f t="shared" si="41"/>
        <v>0</v>
      </c>
      <c r="BZ31" s="71"/>
      <c r="CA31" s="194">
        <f t="shared" si="42"/>
        <v>0</v>
      </c>
      <c r="CB31" s="194">
        <f t="shared" si="43"/>
        <v>0</v>
      </c>
    </row>
    <row r="32" spans="2:80" x14ac:dyDescent="0.25">
      <c r="B32" s="123">
        <v>22</v>
      </c>
      <c r="C32" s="6"/>
      <c r="D32" s="8"/>
      <c r="E32" s="6"/>
      <c r="F32" s="6"/>
      <c r="G32" s="6"/>
      <c r="H32" s="6"/>
      <c r="I32" s="1"/>
      <c r="J32" s="6"/>
      <c r="K32" s="1"/>
      <c r="L32" s="6"/>
      <c r="M32" s="1"/>
      <c r="N32" s="95">
        <f>E32*'Cost Master'!A$4</f>
        <v>0</v>
      </c>
      <c r="O32" s="75">
        <f>F32*'Cost Master'!B$4</f>
        <v>0</v>
      </c>
      <c r="P32" s="75">
        <f>G32*'Cost Master'!C$4</f>
        <v>0</v>
      </c>
      <c r="Q32" s="75">
        <f>H32*'Cost Master'!D$4</f>
        <v>0</v>
      </c>
      <c r="R32" s="75">
        <f>Q32*'Cost Master'!G$4</f>
        <v>0</v>
      </c>
      <c r="S32" s="75">
        <f t="shared" si="6"/>
        <v>0</v>
      </c>
      <c r="T32" s="75" t="str">
        <f t="shared" si="7"/>
        <v>0</v>
      </c>
      <c r="U32" s="75">
        <f>J32*'Cost Master'!E$4</f>
        <v>0</v>
      </c>
      <c r="V32" s="75">
        <f>U32*'Cost Master'!G$4</f>
        <v>0</v>
      </c>
      <c r="W32" s="75">
        <f t="shared" si="8"/>
        <v>0</v>
      </c>
      <c r="X32" s="75" t="str">
        <f t="shared" si="9"/>
        <v>0</v>
      </c>
      <c r="Y32" s="75">
        <f>L32*'Cost Master'!F$4</f>
        <v>0</v>
      </c>
      <c r="Z32" s="75">
        <f>Y32*'Cost Master'!G$4</f>
        <v>0</v>
      </c>
      <c r="AA32" s="75">
        <f t="shared" si="10"/>
        <v>0</v>
      </c>
      <c r="AB32" s="96" t="str">
        <f t="shared" si="11"/>
        <v>0</v>
      </c>
      <c r="AC32" s="91">
        <f t="shared" si="12"/>
        <v>0</v>
      </c>
      <c r="AD32" s="43">
        <f>AC32*'Cost Master'!G$4</f>
        <v>0</v>
      </c>
      <c r="AE32" s="105">
        <f t="shared" si="13"/>
        <v>0</v>
      </c>
      <c r="AF32" s="119"/>
      <c r="AG32" s="6"/>
      <c r="AH32" s="7"/>
      <c r="AI32" s="56">
        <f t="shared" si="14"/>
        <v>0</v>
      </c>
      <c r="AJ32" s="42">
        <f t="shared" si="15"/>
        <v>0</v>
      </c>
      <c r="AK32" s="42" t="str">
        <f t="shared" si="16"/>
        <v/>
      </c>
      <c r="AL32" s="42" t="str">
        <f t="shared" si="17"/>
        <v/>
      </c>
      <c r="AM32" s="7" t="s">
        <v>67</v>
      </c>
      <c r="AO32" s="71"/>
      <c r="AP32" s="194">
        <f t="shared" si="18"/>
        <v>0</v>
      </c>
      <c r="AQ32" s="194">
        <f t="shared" si="44"/>
        <v>0</v>
      </c>
      <c r="AR32" s="194">
        <f t="shared" si="19"/>
        <v>0</v>
      </c>
      <c r="AS32" s="71"/>
      <c r="AT32" s="194">
        <f t="shared" si="20"/>
        <v>0</v>
      </c>
      <c r="AU32" s="194">
        <f t="shared" si="21"/>
        <v>0</v>
      </c>
      <c r="AV32" s="71"/>
      <c r="AW32" s="194">
        <f t="shared" si="22"/>
        <v>0</v>
      </c>
      <c r="AX32" s="194">
        <f t="shared" si="23"/>
        <v>0</v>
      </c>
      <c r="AY32" s="71"/>
      <c r="AZ32" s="194">
        <f t="shared" si="24"/>
        <v>0</v>
      </c>
      <c r="BA32" s="194">
        <f t="shared" si="25"/>
        <v>0</v>
      </c>
      <c r="BB32" s="70"/>
      <c r="BC32" s="194">
        <f t="shared" si="26"/>
        <v>0</v>
      </c>
      <c r="BD32" s="194">
        <f t="shared" si="27"/>
        <v>0</v>
      </c>
      <c r="BE32" s="70"/>
      <c r="BF32" s="194">
        <f t="shared" si="28"/>
        <v>0</v>
      </c>
      <c r="BG32" s="194">
        <f t="shared" si="29"/>
        <v>0</v>
      </c>
      <c r="BH32" s="71"/>
      <c r="BI32" s="194">
        <f t="shared" si="30"/>
        <v>0</v>
      </c>
      <c r="BJ32" s="194">
        <f t="shared" si="31"/>
        <v>0</v>
      </c>
      <c r="BK32" s="70"/>
      <c r="BL32" s="194">
        <f t="shared" si="32"/>
        <v>0</v>
      </c>
      <c r="BM32" s="194">
        <f t="shared" si="33"/>
        <v>0</v>
      </c>
      <c r="BN32" s="71"/>
      <c r="BO32" s="71">
        <f t="shared" si="34"/>
        <v>0</v>
      </c>
      <c r="BP32" s="71">
        <f t="shared" si="35"/>
        <v>0</v>
      </c>
      <c r="BQ32" s="71"/>
      <c r="BR32" s="71">
        <f t="shared" si="36"/>
        <v>0</v>
      </c>
      <c r="BS32" s="71">
        <f t="shared" si="37"/>
        <v>0</v>
      </c>
      <c r="BT32" s="71"/>
      <c r="BU32" s="194">
        <f t="shared" si="38"/>
        <v>0</v>
      </c>
      <c r="BV32" s="194">
        <f t="shared" si="39"/>
        <v>0</v>
      </c>
      <c r="BW32" s="70"/>
      <c r="BX32" s="194">
        <f t="shared" si="40"/>
        <v>0</v>
      </c>
      <c r="BY32" s="194">
        <f t="shared" si="41"/>
        <v>0</v>
      </c>
      <c r="BZ32" s="71"/>
      <c r="CA32" s="194">
        <f t="shared" si="42"/>
        <v>0</v>
      </c>
      <c r="CB32" s="194">
        <f t="shared" si="43"/>
        <v>0</v>
      </c>
    </row>
    <row r="33" spans="2:80" x14ac:dyDescent="0.25">
      <c r="B33" s="123">
        <v>23</v>
      </c>
      <c r="C33" s="6"/>
      <c r="D33" s="8"/>
      <c r="E33" s="6"/>
      <c r="F33" s="6"/>
      <c r="G33" s="6"/>
      <c r="H33" s="6"/>
      <c r="I33" s="1"/>
      <c r="J33" s="6"/>
      <c r="K33" s="1"/>
      <c r="L33" s="6"/>
      <c r="M33" s="1"/>
      <c r="N33" s="95">
        <f>E33*'Cost Master'!A$4</f>
        <v>0</v>
      </c>
      <c r="O33" s="75">
        <f>F33*'Cost Master'!B$4</f>
        <v>0</v>
      </c>
      <c r="P33" s="75">
        <f>G33*'Cost Master'!C$4</f>
        <v>0</v>
      </c>
      <c r="Q33" s="75">
        <f>H33*'Cost Master'!D$4</f>
        <v>0</v>
      </c>
      <c r="R33" s="75">
        <f>Q33*'Cost Master'!G$4</f>
        <v>0</v>
      </c>
      <c r="S33" s="75">
        <f t="shared" si="6"/>
        <v>0</v>
      </c>
      <c r="T33" s="75" t="str">
        <f t="shared" si="7"/>
        <v>0</v>
      </c>
      <c r="U33" s="75">
        <f>J33*'Cost Master'!E$4</f>
        <v>0</v>
      </c>
      <c r="V33" s="75">
        <f>U33*'Cost Master'!G$4</f>
        <v>0</v>
      </c>
      <c r="W33" s="75">
        <f t="shared" si="8"/>
        <v>0</v>
      </c>
      <c r="X33" s="75" t="str">
        <f t="shared" si="9"/>
        <v>0</v>
      </c>
      <c r="Y33" s="75">
        <f>L33*'Cost Master'!F$4</f>
        <v>0</v>
      </c>
      <c r="Z33" s="75">
        <f>Y33*'Cost Master'!G$4</f>
        <v>0</v>
      </c>
      <c r="AA33" s="75">
        <f t="shared" si="10"/>
        <v>0</v>
      </c>
      <c r="AB33" s="96" t="str">
        <f t="shared" si="11"/>
        <v>0</v>
      </c>
      <c r="AC33" s="91">
        <f t="shared" si="12"/>
        <v>0</v>
      </c>
      <c r="AD33" s="43">
        <f>AC33*'Cost Master'!G$4</f>
        <v>0</v>
      </c>
      <c r="AE33" s="105">
        <f t="shared" si="13"/>
        <v>0</v>
      </c>
      <c r="AF33" s="119"/>
      <c r="AG33" s="6"/>
      <c r="AH33" s="7"/>
      <c r="AI33" s="56">
        <f t="shared" si="14"/>
        <v>0</v>
      </c>
      <c r="AJ33" s="42">
        <f t="shared" si="15"/>
        <v>0</v>
      </c>
      <c r="AK33" s="42" t="str">
        <f t="shared" si="16"/>
        <v/>
      </c>
      <c r="AL33" s="42" t="str">
        <f t="shared" si="17"/>
        <v/>
      </c>
      <c r="AM33" s="7" t="s">
        <v>67</v>
      </c>
      <c r="AO33" s="71"/>
      <c r="AP33" s="194">
        <f t="shared" si="18"/>
        <v>0</v>
      </c>
      <c r="AQ33" s="194">
        <f t="shared" si="44"/>
        <v>0</v>
      </c>
      <c r="AR33" s="194">
        <f t="shared" si="19"/>
        <v>0</v>
      </c>
      <c r="AS33" s="71"/>
      <c r="AT33" s="194">
        <f t="shared" si="20"/>
        <v>0</v>
      </c>
      <c r="AU33" s="194">
        <f t="shared" si="21"/>
        <v>0</v>
      </c>
      <c r="AV33" s="71"/>
      <c r="AW33" s="194">
        <f t="shared" si="22"/>
        <v>0</v>
      </c>
      <c r="AX33" s="194">
        <f t="shared" si="23"/>
        <v>0</v>
      </c>
      <c r="AY33" s="71"/>
      <c r="AZ33" s="194">
        <f t="shared" si="24"/>
        <v>0</v>
      </c>
      <c r="BA33" s="194">
        <f t="shared" si="25"/>
        <v>0</v>
      </c>
      <c r="BB33" s="70"/>
      <c r="BC33" s="194">
        <f t="shared" si="26"/>
        <v>0</v>
      </c>
      <c r="BD33" s="194">
        <f t="shared" si="27"/>
        <v>0</v>
      </c>
      <c r="BE33" s="70"/>
      <c r="BF33" s="194">
        <f t="shared" si="28"/>
        <v>0</v>
      </c>
      <c r="BG33" s="194">
        <f t="shared" si="29"/>
        <v>0</v>
      </c>
      <c r="BH33" s="71"/>
      <c r="BI33" s="194">
        <f t="shared" si="30"/>
        <v>0</v>
      </c>
      <c r="BJ33" s="194">
        <f t="shared" si="31"/>
        <v>0</v>
      </c>
      <c r="BK33" s="70"/>
      <c r="BL33" s="194">
        <f t="shared" si="32"/>
        <v>0</v>
      </c>
      <c r="BM33" s="194">
        <f t="shared" si="33"/>
        <v>0</v>
      </c>
      <c r="BN33" s="71"/>
      <c r="BO33" s="71">
        <f t="shared" si="34"/>
        <v>0</v>
      </c>
      <c r="BP33" s="71">
        <f t="shared" si="35"/>
        <v>0</v>
      </c>
      <c r="BQ33" s="71"/>
      <c r="BR33" s="71">
        <f t="shared" si="36"/>
        <v>0</v>
      </c>
      <c r="BS33" s="71">
        <f t="shared" si="37"/>
        <v>0</v>
      </c>
      <c r="BT33" s="71"/>
      <c r="BU33" s="194">
        <f t="shared" si="38"/>
        <v>0</v>
      </c>
      <c r="BV33" s="194">
        <f t="shared" si="39"/>
        <v>0</v>
      </c>
      <c r="BW33" s="70"/>
      <c r="BX33" s="194">
        <f t="shared" si="40"/>
        <v>0</v>
      </c>
      <c r="BY33" s="194">
        <f t="shared" si="41"/>
        <v>0</v>
      </c>
      <c r="BZ33" s="71"/>
      <c r="CA33" s="194">
        <f t="shared" si="42"/>
        <v>0</v>
      </c>
      <c r="CB33" s="194">
        <f t="shared" si="43"/>
        <v>0</v>
      </c>
    </row>
    <row r="34" spans="2:80" x14ac:dyDescent="0.25">
      <c r="B34" s="123">
        <v>24</v>
      </c>
      <c r="C34" s="6"/>
      <c r="D34" s="8"/>
      <c r="E34" s="6"/>
      <c r="F34" s="6"/>
      <c r="G34" s="6"/>
      <c r="H34" s="6"/>
      <c r="I34" s="1"/>
      <c r="J34" s="6"/>
      <c r="K34" s="1"/>
      <c r="L34" s="6"/>
      <c r="M34" s="1"/>
      <c r="N34" s="95">
        <f>E34*'Cost Master'!A$4</f>
        <v>0</v>
      </c>
      <c r="O34" s="75">
        <f>F34*'Cost Master'!B$4</f>
        <v>0</v>
      </c>
      <c r="P34" s="75">
        <f>G34*'Cost Master'!C$4</f>
        <v>0</v>
      </c>
      <c r="Q34" s="75">
        <f>H34*'Cost Master'!D$4</f>
        <v>0</v>
      </c>
      <c r="R34" s="75">
        <f>Q34*'Cost Master'!G$4</f>
        <v>0</v>
      </c>
      <c r="S34" s="75">
        <f t="shared" si="6"/>
        <v>0</v>
      </c>
      <c r="T34" s="75" t="str">
        <f t="shared" si="7"/>
        <v>0</v>
      </c>
      <c r="U34" s="75">
        <f>J34*'Cost Master'!E$4</f>
        <v>0</v>
      </c>
      <c r="V34" s="75">
        <f>U34*'Cost Master'!G$4</f>
        <v>0</v>
      </c>
      <c r="W34" s="75">
        <f t="shared" si="8"/>
        <v>0</v>
      </c>
      <c r="X34" s="75" t="str">
        <f t="shared" si="9"/>
        <v>0</v>
      </c>
      <c r="Y34" s="75">
        <f>L34*'Cost Master'!F$4</f>
        <v>0</v>
      </c>
      <c r="Z34" s="75">
        <f>Y34*'Cost Master'!G$4</f>
        <v>0</v>
      </c>
      <c r="AA34" s="75">
        <f t="shared" si="10"/>
        <v>0</v>
      </c>
      <c r="AB34" s="96" t="str">
        <f t="shared" si="11"/>
        <v>0</v>
      </c>
      <c r="AC34" s="91">
        <f t="shared" si="12"/>
        <v>0</v>
      </c>
      <c r="AD34" s="43">
        <f>AC34*'Cost Master'!G$4</f>
        <v>0</v>
      </c>
      <c r="AE34" s="105">
        <f t="shared" si="13"/>
        <v>0</v>
      </c>
      <c r="AF34" s="119"/>
      <c r="AG34" s="6"/>
      <c r="AH34" s="7"/>
      <c r="AI34" s="56">
        <f t="shared" si="14"/>
        <v>0</v>
      </c>
      <c r="AJ34" s="42">
        <f t="shared" si="15"/>
        <v>0</v>
      </c>
      <c r="AK34" s="42" t="str">
        <f t="shared" si="16"/>
        <v/>
      </c>
      <c r="AL34" s="42" t="str">
        <f t="shared" si="17"/>
        <v/>
      </c>
      <c r="AM34" s="7" t="s">
        <v>67</v>
      </c>
      <c r="AO34" s="71"/>
      <c r="AP34" s="194">
        <f t="shared" si="18"/>
        <v>0</v>
      </c>
      <c r="AQ34" s="194">
        <f t="shared" si="44"/>
        <v>0</v>
      </c>
      <c r="AR34" s="194">
        <f t="shared" si="19"/>
        <v>0</v>
      </c>
      <c r="AS34" s="71"/>
      <c r="AT34" s="194">
        <f t="shared" si="20"/>
        <v>0</v>
      </c>
      <c r="AU34" s="194">
        <f t="shared" si="21"/>
        <v>0</v>
      </c>
      <c r="AV34" s="71"/>
      <c r="AW34" s="194">
        <f t="shared" si="22"/>
        <v>0</v>
      </c>
      <c r="AX34" s="194">
        <f t="shared" si="23"/>
        <v>0</v>
      </c>
      <c r="AY34" s="71"/>
      <c r="AZ34" s="194">
        <f t="shared" si="24"/>
        <v>0</v>
      </c>
      <c r="BA34" s="194">
        <f t="shared" si="25"/>
        <v>0</v>
      </c>
      <c r="BB34" s="70"/>
      <c r="BC34" s="194">
        <f t="shared" si="26"/>
        <v>0</v>
      </c>
      <c r="BD34" s="194">
        <f t="shared" si="27"/>
        <v>0</v>
      </c>
      <c r="BE34" s="70"/>
      <c r="BF34" s="194">
        <f t="shared" si="28"/>
        <v>0</v>
      </c>
      <c r="BG34" s="194">
        <f t="shared" si="29"/>
        <v>0</v>
      </c>
      <c r="BH34" s="71"/>
      <c r="BI34" s="194">
        <f t="shared" si="30"/>
        <v>0</v>
      </c>
      <c r="BJ34" s="194">
        <f t="shared" si="31"/>
        <v>0</v>
      </c>
      <c r="BK34" s="70"/>
      <c r="BL34" s="194">
        <f t="shared" si="32"/>
        <v>0</v>
      </c>
      <c r="BM34" s="194">
        <f t="shared" si="33"/>
        <v>0</v>
      </c>
      <c r="BN34" s="71"/>
      <c r="BO34" s="71">
        <f t="shared" si="34"/>
        <v>0</v>
      </c>
      <c r="BP34" s="71">
        <f t="shared" si="35"/>
        <v>0</v>
      </c>
      <c r="BQ34" s="71"/>
      <c r="BR34" s="71">
        <f t="shared" si="36"/>
        <v>0</v>
      </c>
      <c r="BS34" s="71">
        <f t="shared" si="37"/>
        <v>0</v>
      </c>
      <c r="BT34" s="71"/>
      <c r="BU34" s="194">
        <f t="shared" si="38"/>
        <v>0</v>
      </c>
      <c r="BV34" s="194">
        <f t="shared" si="39"/>
        <v>0</v>
      </c>
      <c r="BW34" s="70"/>
      <c r="BX34" s="194">
        <f t="shared" si="40"/>
        <v>0</v>
      </c>
      <c r="BY34" s="194">
        <f t="shared" si="41"/>
        <v>0</v>
      </c>
      <c r="BZ34" s="71"/>
      <c r="CA34" s="194">
        <f t="shared" si="42"/>
        <v>0</v>
      </c>
      <c r="CB34" s="194">
        <f t="shared" si="43"/>
        <v>0</v>
      </c>
    </row>
    <row r="35" spans="2:80" x14ac:dyDescent="0.25">
      <c r="B35" s="123">
        <v>25</v>
      </c>
      <c r="C35" s="6"/>
      <c r="D35" s="8"/>
      <c r="E35" s="6"/>
      <c r="F35" s="6"/>
      <c r="G35" s="6"/>
      <c r="H35" s="6"/>
      <c r="I35" s="1"/>
      <c r="J35" s="6"/>
      <c r="K35" s="1"/>
      <c r="L35" s="6"/>
      <c r="M35" s="1"/>
      <c r="N35" s="95">
        <f>E35*'Cost Master'!A$4</f>
        <v>0</v>
      </c>
      <c r="O35" s="75">
        <f>F35*'Cost Master'!B$4</f>
        <v>0</v>
      </c>
      <c r="P35" s="75">
        <f>G35*'Cost Master'!C$4</f>
        <v>0</v>
      </c>
      <c r="Q35" s="75">
        <f>H35*'Cost Master'!D$4</f>
        <v>0</v>
      </c>
      <c r="R35" s="75">
        <f>Q35*'Cost Master'!G$4</f>
        <v>0</v>
      </c>
      <c r="S35" s="75">
        <f t="shared" si="6"/>
        <v>0</v>
      </c>
      <c r="T35" s="75" t="str">
        <f t="shared" si="7"/>
        <v>0</v>
      </c>
      <c r="U35" s="75">
        <f>J35*'Cost Master'!E$4</f>
        <v>0</v>
      </c>
      <c r="V35" s="75">
        <f>U35*'Cost Master'!G$4</f>
        <v>0</v>
      </c>
      <c r="W35" s="75">
        <f t="shared" si="8"/>
        <v>0</v>
      </c>
      <c r="X35" s="75" t="str">
        <f t="shared" si="9"/>
        <v>0</v>
      </c>
      <c r="Y35" s="75">
        <f>L35*'Cost Master'!F$4</f>
        <v>0</v>
      </c>
      <c r="Z35" s="75">
        <f>Y35*'Cost Master'!G$4</f>
        <v>0</v>
      </c>
      <c r="AA35" s="75">
        <f t="shared" si="10"/>
        <v>0</v>
      </c>
      <c r="AB35" s="96" t="str">
        <f t="shared" si="11"/>
        <v>0</v>
      </c>
      <c r="AC35" s="91">
        <f t="shared" si="12"/>
        <v>0</v>
      </c>
      <c r="AD35" s="43">
        <f>AC35*'Cost Master'!G$4</f>
        <v>0</v>
      </c>
      <c r="AE35" s="105">
        <f t="shared" si="13"/>
        <v>0</v>
      </c>
      <c r="AF35" s="119"/>
      <c r="AG35" s="6"/>
      <c r="AH35" s="7"/>
      <c r="AI35" s="56">
        <f t="shared" si="14"/>
        <v>0</v>
      </c>
      <c r="AJ35" s="42">
        <f t="shared" si="15"/>
        <v>0</v>
      </c>
      <c r="AK35" s="42" t="str">
        <f t="shared" si="16"/>
        <v/>
      </c>
      <c r="AL35" s="42" t="str">
        <f t="shared" si="17"/>
        <v/>
      </c>
      <c r="AM35" s="7" t="s">
        <v>67</v>
      </c>
      <c r="AO35" s="71"/>
      <c r="AP35" s="194">
        <f t="shared" si="18"/>
        <v>0</v>
      </c>
      <c r="AQ35" s="194">
        <f t="shared" si="44"/>
        <v>0</v>
      </c>
      <c r="AR35" s="194">
        <f t="shared" si="19"/>
        <v>0</v>
      </c>
      <c r="AS35" s="71"/>
      <c r="AT35" s="194">
        <f t="shared" si="20"/>
        <v>0</v>
      </c>
      <c r="AU35" s="194">
        <f t="shared" si="21"/>
        <v>0</v>
      </c>
      <c r="AV35" s="71"/>
      <c r="AW35" s="194">
        <f t="shared" si="22"/>
        <v>0</v>
      </c>
      <c r="AX35" s="194">
        <f t="shared" si="23"/>
        <v>0</v>
      </c>
      <c r="AY35" s="71"/>
      <c r="AZ35" s="194">
        <f t="shared" si="24"/>
        <v>0</v>
      </c>
      <c r="BA35" s="194">
        <f t="shared" si="25"/>
        <v>0</v>
      </c>
      <c r="BB35" s="70"/>
      <c r="BC35" s="194">
        <f t="shared" si="26"/>
        <v>0</v>
      </c>
      <c r="BD35" s="194">
        <f t="shared" si="27"/>
        <v>0</v>
      </c>
      <c r="BE35" s="70"/>
      <c r="BF35" s="194">
        <f t="shared" si="28"/>
        <v>0</v>
      </c>
      <c r="BG35" s="194">
        <f t="shared" si="29"/>
        <v>0</v>
      </c>
      <c r="BH35" s="71"/>
      <c r="BI35" s="194">
        <f t="shared" si="30"/>
        <v>0</v>
      </c>
      <c r="BJ35" s="194">
        <f t="shared" si="31"/>
        <v>0</v>
      </c>
      <c r="BK35" s="70"/>
      <c r="BL35" s="194">
        <f t="shared" si="32"/>
        <v>0</v>
      </c>
      <c r="BM35" s="194">
        <f t="shared" si="33"/>
        <v>0</v>
      </c>
      <c r="BN35" s="71"/>
      <c r="BO35" s="71">
        <f t="shared" si="34"/>
        <v>0</v>
      </c>
      <c r="BP35" s="71">
        <f t="shared" si="35"/>
        <v>0</v>
      </c>
      <c r="BQ35" s="71"/>
      <c r="BR35" s="71">
        <f t="shared" si="36"/>
        <v>0</v>
      </c>
      <c r="BS35" s="71">
        <f t="shared" si="37"/>
        <v>0</v>
      </c>
      <c r="BT35" s="71"/>
      <c r="BU35" s="194">
        <f t="shared" si="38"/>
        <v>0</v>
      </c>
      <c r="BV35" s="194">
        <f t="shared" si="39"/>
        <v>0</v>
      </c>
      <c r="BW35" s="70"/>
      <c r="BX35" s="194">
        <f t="shared" si="40"/>
        <v>0</v>
      </c>
      <c r="BY35" s="194">
        <f t="shared" si="41"/>
        <v>0</v>
      </c>
      <c r="BZ35" s="71"/>
      <c r="CA35" s="194">
        <f t="shared" si="42"/>
        <v>0</v>
      </c>
      <c r="CB35" s="194">
        <f t="shared" si="43"/>
        <v>0</v>
      </c>
    </row>
    <row r="36" spans="2:80" x14ac:dyDescent="0.25">
      <c r="B36" s="123">
        <v>26</v>
      </c>
      <c r="C36" s="6"/>
      <c r="D36" s="8"/>
      <c r="E36" s="6"/>
      <c r="F36" s="6"/>
      <c r="G36" s="6"/>
      <c r="H36" s="6"/>
      <c r="I36" s="1"/>
      <c r="J36" s="6"/>
      <c r="K36" s="1"/>
      <c r="L36" s="6"/>
      <c r="M36" s="1"/>
      <c r="N36" s="95">
        <f>E36*'Cost Master'!A$4</f>
        <v>0</v>
      </c>
      <c r="O36" s="75">
        <f>F36*'Cost Master'!B$4</f>
        <v>0</v>
      </c>
      <c r="P36" s="75">
        <f>G36*'Cost Master'!C$4</f>
        <v>0</v>
      </c>
      <c r="Q36" s="75">
        <f>H36*'Cost Master'!D$4</f>
        <v>0</v>
      </c>
      <c r="R36" s="75">
        <f>Q36*'Cost Master'!G$4</f>
        <v>0</v>
      </c>
      <c r="S36" s="75">
        <f t="shared" si="6"/>
        <v>0</v>
      </c>
      <c r="T36" s="75" t="str">
        <f t="shared" si="7"/>
        <v>0</v>
      </c>
      <c r="U36" s="75">
        <f>J36*'Cost Master'!E$4</f>
        <v>0</v>
      </c>
      <c r="V36" s="75">
        <f>U36*'Cost Master'!G$4</f>
        <v>0</v>
      </c>
      <c r="W36" s="75">
        <f t="shared" si="8"/>
        <v>0</v>
      </c>
      <c r="X36" s="75" t="str">
        <f t="shared" si="9"/>
        <v>0</v>
      </c>
      <c r="Y36" s="75">
        <f>L36*'Cost Master'!F$4</f>
        <v>0</v>
      </c>
      <c r="Z36" s="75">
        <f>Y36*'Cost Master'!G$4</f>
        <v>0</v>
      </c>
      <c r="AA36" s="75">
        <f t="shared" si="10"/>
        <v>0</v>
      </c>
      <c r="AB36" s="96" t="str">
        <f t="shared" si="11"/>
        <v>0</v>
      </c>
      <c r="AC36" s="91">
        <f t="shared" si="12"/>
        <v>0</v>
      </c>
      <c r="AD36" s="43">
        <f>AC36*'Cost Master'!G$4</f>
        <v>0</v>
      </c>
      <c r="AE36" s="105">
        <f t="shared" si="13"/>
        <v>0</v>
      </c>
      <c r="AF36" s="119"/>
      <c r="AG36" s="6"/>
      <c r="AH36" s="7"/>
      <c r="AI36" s="56">
        <f t="shared" si="14"/>
        <v>0</v>
      </c>
      <c r="AJ36" s="42">
        <f t="shared" si="15"/>
        <v>0</v>
      </c>
      <c r="AK36" s="42" t="str">
        <f t="shared" si="16"/>
        <v/>
      </c>
      <c r="AL36" s="42" t="str">
        <f t="shared" si="17"/>
        <v/>
      </c>
      <c r="AM36" s="7" t="s">
        <v>67</v>
      </c>
      <c r="AO36" s="71"/>
      <c r="AP36" s="194">
        <f t="shared" si="18"/>
        <v>0</v>
      </c>
      <c r="AQ36" s="194">
        <f t="shared" si="44"/>
        <v>0</v>
      </c>
      <c r="AR36" s="194">
        <f t="shared" si="19"/>
        <v>0</v>
      </c>
      <c r="AS36" s="71"/>
      <c r="AT36" s="194">
        <f t="shared" si="20"/>
        <v>0</v>
      </c>
      <c r="AU36" s="194">
        <f t="shared" si="21"/>
        <v>0</v>
      </c>
      <c r="AV36" s="71"/>
      <c r="AW36" s="194">
        <f t="shared" si="22"/>
        <v>0</v>
      </c>
      <c r="AX36" s="194">
        <f t="shared" si="23"/>
        <v>0</v>
      </c>
      <c r="AY36" s="71"/>
      <c r="AZ36" s="194">
        <f t="shared" si="24"/>
        <v>0</v>
      </c>
      <c r="BA36" s="194">
        <f t="shared" si="25"/>
        <v>0</v>
      </c>
      <c r="BB36" s="70"/>
      <c r="BC36" s="194">
        <f t="shared" si="26"/>
        <v>0</v>
      </c>
      <c r="BD36" s="194">
        <f t="shared" si="27"/>
        <v>0</v>
      </c>
      <c r="BE36" s="70"/>
      <c r="BF36" s="194">
        <f t="shared" si="28"/>
        <v>0</v>
      </c>
      <c r="BG36" s="194">
        <f t="shared" si="29"/>
        <v>0</v>
      </c>
      <c r="BH36" s="71"/>
      <c r="BI36" s="194">
        <f t="shared" si="30"/>
        <v>0</v>
      </c>
      <c r="BJ36" s="194">
        <f t="shared" si="31"/>
        <v>0</v>
      </c>
      <c r="BK36" s="70"/>
      <c r="BL36" s="194">
        <f t="shared" si="32"/>
        <v>0</v>
      </c>
      <c r="BM36" s="194">
        <f t="shared" si="33"/>
        <v>0</v>
      </c>
      <c r="BN36" s="71"/>
      <c r="BO36" s="71">
        <f t="shared" si="34"/>
        <v>0</v>
      </c>
      <c r="BP36" s="71">
        <f t="shared" si="35"/>
        <v>0</v>
      </c>
      <c r="BQ36" s="71"/>
      <c r="BR36" s="71">
        <f t="shared" si="36"/>
        <v>0</v>
      </c>
      <c r="BS36" s="71">
        <f t="shared" si="37"/>
        <v>0</v>
      </c>
      <c r="BT36" s="71"/>
      <c r="BU36" s="194">
        <f t="shared" si="38"/>
        <v>0</v>
      </c>
      <c r="BV36" s="194">
        <f t="shared" si="39"/>
        <v>0</v>
      </c>
      <c r="BW36" s="70"/>
      <c r="BX36" s="194">
        <f t="shared" si="40"/>
        <v>0</v>
      </c>
      <c r="BY36" s="194">
        <f t="shared" si="41"/>
        <v>0</v>
      </c>
      <c r="BZ36" s="71"/>
      <c r="CA36" s="194">
        <f t="shared" si="42"/>
        <v>0</v>
      </c>
      <c r="CB36" s="194">
        <f t="shared" si="43"/>
        <v>0</v>
      </c>
    </row>
    <row r="37" spans="2:80" x14ac:dyDescent="0.25">
      <c r="B37" s="123">
        <v>27</v>
      </c>
      <c r="C37" s="6"/>
      <c r="D37" s="8"/>
      <c r="E37" s="6"/>
      <c r="F37" s="6"/>
      <c r="G37" s="6"/>
      <c r="H37" s="6"/>
      <c r="I37" s="1"/>
      <c r="J37" s="6"/>
      <c r="K37" s="1"/>
      <c r="L37" s="6"/>
      <c r="M37" s="1"/>
      <c r="N37" s="95">
        <f>E37*'Cost Master'!A$4</f>
        <v>0</v>
      </c>
      <c r="O37" s="75">
        <f>F37*'Cost Master'!B$4</f>
        <v>0</v>
      </c>
      <c r="P37" s="75">
        <f>G37*'Cost Master'!C$4</f>
        <v>0</v>
      </c>
      <c r="Q37" s="75">
        <f>H37*'Cost Master'!D$4</f>
        <v>0</v>
      </c>
      <c r="R37" s="75">
        <f>Q37*'Cost Master'!G$4</f>
        <v>0</v>
      </c>
      <c r="S37" s="75">
        <f t="shared" si="6"/>
        <v>0</v>
      </c>
      <c r="T37" s="75" t="str">
        <f t="shared" si="7"/>
        <v>0</v>
      </c>
      <c r="U37" s="75">
        <f>J37*'Cost Master'!E$4</f>
        <v>0</v>
      </c>
      <c r="V37" s="75">
        <f>U37*'Cost Master'!G$4</f>
        <v>0</v>
      </c>
      <c r="W37" s="75">
        <f t="shared" si="8"/>
        <v>0</v>
      </c>
      <c r="X37" s="75" t="str">
        <f t="shared" si="9"/>
        <v>0</v>
      </c>
      <c r="Y37" s="75">
        <f>L37*'Cost Master'!F$4</f>
        <v>0</v>
      </c>
      <c r="Z37" s="75">
        <f>Y37*'Cost Master'!G$4</f>
        <v>0</v>
      </c>
      <c r="AA37" s="75">
        <f t="shared" si="10"/>
        <v>0</v>
      </c>
      <c r="AB37" s="96" t="str">
        <f t="shared" si="11"/>
        <v>0</v>
      </c>
      <c r="AC37" s="91">
        <f t="shared" si="12"/>
        <v>0</v>
      </c>
      <c r="AD37" s="43">
        <f>AC37*'Cost Master'!G$4</f>
        <v>0</v>
      </c>
      <c r="AE37" s="105">
        <f t="shared" si="13"/>
        <v>0</v>
      </c>
      <c r="AF37" s="119"/>
      <c r="AG37" s="6"/>
      <c r="AH37" s="7"/>
      <c r="AI37" s="56">
        <f t="shared" si="14"/>
        <v>0</v>
      </c>
      <c r="AJ37" s="42">
        <f t="shared" si="15"/>
        <v>0</v>
      </c>
      <c r="AK37" s="42" t="str">
        <f t="shared" si="16"/>
        <v/>
      </c>
      <c r="AL37" s="42" t="str">
        <f t="shared" si="17"/>
        <v/>
      </c>
      <c r="AM37" s="7" t="s">
        <v>67</v>
      </c>
      <c r="AO37" s="71"/>
      <c r="AP37" s="194">
        <f t="shared" si="18"/>
        <v>0</v>
      </c>
      <c r="AQ37" s="194">
        <f t="shared" si="44"/>
        <v>0</v>
      </c>
      <c r="AR37" s="194">
        <f t="shared" si="19"/>
        <v>0</v>
      </c>
      <c r="AS37" s="71"/>
      <c r="AT37" s="194">
        <f t="shared" si="20"/>
        <v>0</v>
      </c>
      <c r="AU37" s="194">
        <f t="shared" si="21"/>
        <v>0</v>
      </c>
      <c r="AV37" s="71"/>
      <c r="AW37" s="194">
        <f t="shared" si="22"/>
        <v>0</v>
      </c>
      <c r="AX37" s="194">
        <f t="shared" si="23"/>
        <v>0</v>
      </c>
      <c r="AY37" s="71"/>
      <c r="AZ37" s="194">
        <f t="shared" si="24"/>
        <v>0</v>
      </c>
      <c r="BA37" s="194">
        <f t="shared" si="25"/>
        <v>0</v>
      </c>
      <c r="BB37" s="70"/>
      <c r="BC37" s="194">
        <f t="shared" si="26"/>
        <v>0</v>
      </c>
      <c r="BD37" s="194">
        <f t="shared" si="27"/>
        <v>0</v>
      </c>
      <c r="BE37" s="70"/>
      <c r="BF37" s="194">
        <f t="shared" si="28"/>
        <v>0</v>
      </c>
      <c r="BG37" s="194">
        <f t="shared" si="29"/>
        <v>0</v>
      </c>
      <c r="BH37" s="71"/>
      <c r="BI37" s="194">
        <f t="shared" si="30"/>
        <v>0</v>
      </c>
      <c r="BJ37" s="194">
        <f t="shared" si="31"/>
        <v>0</v>
      </c>
      <c r="BK37" s="70"/>
      <c r="BL37" s="194">
        <f t="shared" si="32"/>
        <v>0</v>
      </c>
      <c r="BM37" s="194">
        <f t="shared" si="33"/>
        <v>0</v>
      </c>
      <c r="BN37" s="71"/>
      <c r="BO37" s="71">
        <f t="shared" si="34"/>
        <v>0</v>
      </c>
      <c r="BP37" s="71">
        <f t="shared" si="35"/>
        <v>0</v>
      </c>
      <c r="BQ37" s="71"/>
      <c r="BR37" s="71">
        <f t="shared" si="36"/>
        <v>0</v>
      </c>
      <c r="BS37" s="71">
        <f t="shared" si="37"/>
        <v>0</v>
      </c>
      <c r="BT37" s="71"/>
      <c r="BU37" s="194">
        <f t="shared" si="38"/>
        <v>0</v>
      </c>
      <c r="BV37" s="194">
        <f t="shared" si="39"/>
        <v>0</v>
      </c>
      <c r="BW37" s="70"/>
      <c r="BX37" s="194">
        <f t="shared" si="40"/>
        <v>0</v>
      </c>
      <c r="BY37" s="194">
        <f t="shared" si="41"/>
        <v>0</v>
      </c>
      <c r="BZ37" s="71"/>
      <c r="CA37" s="194">
        <f t="shared" si="42"/>
        <v>0</v>
      </c>
      <c r="CB37" s="194">
        <f t="shared" si="43"/>
        <v>0</v>
      </c>
    </row>
    <row r="38" spans="2:80" x14ac:dyDescent="0.25">
      <c r="B38" s="123">
        <v>28</v>
      </c>
      <c r="C38" s="6"/>
      <c r="D38" s="8"/>
      <c r="E38" s="6"/>
      <c r="F38" s="6"/>
      <c r="G38" s="6"/>
      <c r="H38" s="6"/>
      <c r="I38" s="1"/>
      <c r="J38" s="6"/>
      <c r="K38" s="1"/>
      <c r="L38" s="6"/>
      <c r="M38" s="1"/>
      <c r="N38" s="95">
        <f>E38*'Cost Master'!A$4</f>
        <v>0</v>
      </c>
      <c r="O38" s="75">
        <f>F38*'Cost Master'!B$4</f>
        <v>0</v>
      </c>
      <c r="P38" s="75">
        <f>G38*'Cost Master'!C$4</f>
        <v>0</v>
      </c>
      <c r="Q38" s="75">
        <f>H38*'Cost Master'!D$4</f>
        <v>0</v>
      </c>
      <c r="R38" s="75">
        <f>Q38*'Cost Master'!G$4</f>
        <v>0</v>
      </c>
      <c r="S38" s="75">
        <f t="shared" si="6"/>
        <v>0</v>
      </c>
      <c r="T38" s="75" t="str">
        <f t="shared" si="7"/>
        <v>0</v>
      </c>
      <c r="U38" s="75">
        <f>J38*'Cost Master'!E$4</f>
        <v>0</v>
      </c>
      <c r="V38" s="75">
        <f>U38*'Cost Master'!G$4</f>
        <v>0</v>
      </c>
      <c r="W38" s="75">
        <f t="shared" si="8"/>
        <v>0</v>
      </c>
      <c r="X38" s="75" t="str">
        <f t="shared" si="9"/>
        <v>0</v>
      </c>
      <c r="Y38" s="75">
        <f>L38*'Cost Master'!F$4</f>
        <v>0</v>
      </c>
      <c r="Z38" s="75">
        <f>Y38*'Cost Master'!G$4</f>
        <v>0</v>
      </c>
      <c r="AA38" s="75">
        <f t="shared" si="10"/>
        <v>0</v>
      </c>
      <c r="AB38" s="96" t="str">
        <f t="shared" si="11"/>
        <v>0</v>
      </c>
      <c r="AC38" s="91">
        <f t="shared" si="12"/>
        <v>0</v>
      </c>
      <c r="AD38" s="43">
        <f>AC38*'Cost Master'!G$4</f>
        <v>0</v>
      </c>
      <c r="AE38" s="105">
        <f t="shared" si="13"/>
        <v>0</v>
      </c>
      <c r="AF38" s="119"/>
      <c r="AG38" s="6"/>
      <c r="AH38" s="7"/>
      <c r="AI38" s="56">
        <f t="shared" si="14"/>
        <v>0</v>
      </c>
      <c r="AJ38" s="42">
        <f t="shared" si="15"/>
        <v>0</v>
      </c>
      <c r="AK38" s="42" t="str">
        <f t="shared" si="16"/>
        <v/>
      </c>
      <c r="AL38" s="42" t="str">
        <f t="shared" si="17"/>
        <v/>
      </c>
      <c r="AM38" s="7" t="s">
        <v>67</v>
      </c>
      <c r="AO38" s="71"/>
      <c r="AP38" s="194">
        <f t="shared" si="18"/>
        <v>0</v>
      </c>
      <c r="AQ38" s="194">
        <f t="shared" si="44"/>
        <v>0</v>
      </c>
      <c r="AR38" s="194">
        <f t="shared" si="19"/>
        <v>0</v>
      </c>
      <c r="AS38" s="71"/>
      <c r="AT38" s="194">
        <f t="shared" si="20"/>
        <v>0</v>
      </c>
      <c r="AU38" s="194">
        <f t="shared" si="21"/>
        <v>0</v>
      </c>
      <c r="AV38" s="71"/>
      <c r="AW38" s="194">
        <f t="shared" si="22"/>
        <v>0</v>
      </c>
      <c r="AX38" s="194">
        <f t="shared" si="23"/>
        <v>0</v>
      </c>
      <c r="AY38" s="71"/>
      <c r="AZ38" s="194">
        <f t="shared" si="24"/>
        <v>0</v>
      </c>
      <c r="BA38" s="194">
        <f t="shared" si="25"/>
        <v>0</v>
      </c>
      <c r="BB38" s="70"/>
      <c r="BC38" s="194">
        <f t="shared" si="26"/>
        <v>0</v>
      </c>
      <c r="BD38" s="194">
        <f t="shared" si="27"/>
        <v>0</v>
      </c>
      <c r="BE38" s="70"/>
      <c r="BF38" s="194">
        <f t="shared" si="28"/>
        <v>0</v>
      </c>
      <c r="BG38" s="194">
        <f t="shared" si="29"/>
        <v>0</v>
      </c>
      <c r="BH38" s="71"/>
      <c r="BI38" s="194">
        <f t="shared" si="30"/>
        <v>0</v>
      </c>
      <c r="BJ38" s="194">
        <f t="shared" si="31"/>
        <v>0</v>
      </c>
      <c r="BK38" s="70"/>
      <c r="BL38" s="194">
        <f t="shared" si="32"/>
        <v>0</v>
      </c>
      <c r="BM38" s="194">
        <f t="shared" si="33"/>
        <v>0</v>
      </c>
      <c r="BN38" s="71"/>
      <c r="BO38" s="71">
        <f t="shared" si="34"/>
        <v>0</v>
      </c>
      <c r="BP38" s="71">
        <f t="shared" si="35"/>
        <v>0</v>
      </c>
      <c r="BQ38" s="71"/>
      <c r="BR38" s="71">
        <f t="shared" si="36"/>
        <v>0</v>
      </c>
      <c r="BS38" s="71">
        <f t="shared" si="37"/>
        <v>0</v>
      </c>
      <c r="BT38" s="71"/>
      <c r="BU38" s="194">
        <f t="shared" si="38"/>
        <v>0</v>
      </c>
      <c r="BV38" s="194">
        <f t="shared" si="39"/>
        <v>0</v>
      </c>
      <c r="BW38" s="70"/>
      <c r="BX38" s="194">
        <f t="shared" si="40"/>
        <v>0</v>
      </c>
      <c r="BY38" s="194">
        <f t="shared" si="41"/>
        <v>0</v>
      </c>
      <c r="BZ38" s="71"/>
      <c r="CA38" s="194">
        <f t="shared" si="42"/>
        <v>0</v>
      </c>
      <c r="CB38" s="194">
        <f t="shared" si="43"/>
        <v>0</v>
      </c>
    </row>
    <row r="39" spans="2:80" x14ac:dyDescent="0.25">
      <c r="B39" s="123">
        <v>29</v>
      </c>
      <c r="C39" s="6"/>
      <c r="D39" s="8"/>
      <c r="E39" s="6"/>
      <c r="F39" s="6"/>
      <c r="G39" s="6"/>
      <c r="H39" s="6"/>
      <c r="I39" s="1"/>
      <c r="J39" s="6"/>
      <c r="K39" s="1"/>
      <c r="L39" s="6"/>
      <c r="M39" s="1"/>
      <c r="N39" s="95">
        <f>E39*'Cost Master'!A$4</f>
        <v>0</v>
      </c>
      <c r="O39" s="75">
        <f>F39*'Cost Master'!B$4</f>
        <v>0</v>
      </c>
      <c r="P39" s="75">
        <f>G39*'Cost Master'!C$4</f>
        <v>0</v>
      </c>
      <c r="Q39" s="75">
        <f>H39*'Cost Master'!D$4</f>
        <v>0</v>
      </c>
      <c r="R39" s="75">
        <f>Q39*'Cost Master'!G$4</f>
        <v>0</v>
      </c>
      <c r="S39" s="75">
        <f t="shared" si="6"/>
        <v>0</v>
      </c>
      <c r="T39" s="75" t="str">
        <f t="shared" si="7"/>
        <v>0</v>
      </c>
      <c r="U39" s="75">
        <f>J39*'Cost Master'!E$4</f>
        <v>0</v>
      </c>
      <c r="V39" s="75">
        <f>U39*'Cost Master'!G$4</f>
        <v>0</v>
      </c>
      <c r="W39" s="75">
        <f t="shared" si="8"/>
        <v>0</v>
      </c>
      <c r="X39" s="75" t="str">
        <f t="shared" si="9"/>
        <v>0</v>
      </c>
      <c r="Y39" s="75">
        <f>L39*'Cost Master'!F$4</f>
        <v>0</v>
      </c>
      <c r="Z39" s="75">
        <f>Y39*'Cost Master'!G$4</f>
        <v>0</v>
      </c>
      <c r="AA39" s="75">
        <f t="shared" si="10"/>
        <v>0</v>
      </c>
      <c r="AB39" s="96" t="str">
        <f t="shared" si="11"/>
        <v>0</v>
      </c>
      <c r="AC39" s="91">
        <f t="shared" si="12"/>
        <v>0</v>
      </c>
      <c r="AD39" s="43">
        <f>AC39*'Cost Master'!G$4</f>
        <v>0</v>
      </c>
      <c r="AE39" s="105">
        <f t="shared" si="13"/>
        <v>0</v>
      </c>
      <c r="AF39" s="119"/>
      <c r="AG39" s="6"/>
      <c r="AH39" s="7"/>
      <c r="AI39" s="56">
        <f t="shared" si="14"/>
        <v>0</v>
      </c>
      <c r="AJ39" s="42">
        <f t="shared" si="15"/>
        <v>0</v>
      </c>
      <c r="AK39" s="42" t="str">
        <f t="shared" si="16"/>
        <v/>
      </c>
      <c r="AL39" s="42" t="str">
        <f t="shared" si="17"/>
        <v/>
      </c>
      <c r="AM39" s="7" t="s">
        <v>67</v>
      </c>
      <c r="AO39" s="71"/>
      <c r="AP39" s="194">
        <f t="shared" si="18"/>
        <v>0</v>
      </c>
      <c r="AQ39" s="194">
        <f t="shared" si="44"/>
        <v>0</v>
      </c>
      <c r="AR39" s="194">
        <f t="shared" si="19"/>
        <v>0</v>
      </c>
      <c r="AS39" s="71"/>
      <c r="AT39" s="194">
        <f t="shared" si="20"/>
        <v>0</v>
      </c>
      <c r="AU39" s="194">
        <f t="shared" si="21"/>
        <v>0</v>
      </c>
      <c r="AV39" s="71"/>
      <c r="AW39" s="194">
        <f t="shared" si="22"/>
        <v>0</v>
      </c>
      <c r="AX39" s="194">
        <f t="shared" si="23"/>
        <v>0</v>
      </c>
      <c r="AY39" s="71"/>
      <c r="AZ39" s="194">
        <f t="shared" si="24"/>
        <v>0</v>
      </c>
      <c r="BA39" s="194">
        <f t="shared" si="25"/>
        <v>0</v>
      </c>
      <c r="BB39" s="70"/>
      <c r="BC39" s="194">
        <f t="shared" si="26"/>
        <v>0</v>
      </c>
      <c r="BD39" s="194">
        <f t="shared" si="27"/>
        <v>0</v>
      </c>
      <c r="BE39" s="70"/>
      <c r="BF39" s="194">
        <f t="shared" si="28"/>
        <v>0</v>
      </c>
      <c r="BG39" s="194">
        <f t="shared" si="29"/>
        <v>0</v>
      </c>
      <c r="BH39" s="71"/>
      <c r="BI39" s="194">
        <f t="shared" si="30"/>
        <v>0</v>
      </c>
      <c r="BJ39" s="194">
        <f t="shared" si="31"/>
        <v>0</v>
      </c>
      <c r="BK39" s="70"/>
      <c r="BL39" s="194">
        <f t="shared" si="32"/>
        <v>0</v>
      </c>
      <c r="BM39" s="194">
        <f t="shared" si="33"/>
        <v>0</v>
      </c>
      <c r="BN39" s="71"/>
      <c r="BO39" s="71">
        <f t="shared" si="34"/>
        <v>0</v>
      </c>
      <c r="BP39" s="71">
        <f t="shared" si="35"/>
        <v>0</v>
      </c>
      <c r="BQ39" s="71"/>
      <c r="BR39" s="71">
        <f t="shared" si="36"/>
        <v>0</v>
      </c>
      <c r="BS39" s="71">
        <f t="shared" si="37"/>
        <v>0</v>
      </c>
      <c r="BT39" s="71"/>
      <c r="BU39" s="194">
        <f t="shared" si="38"/>
        <v>0</v>
      </c>
      <c r="BV39" s="194">
        <f t="shared" si="39"/>
        <v>0</v>
      </c>
      <c r="BW39" s="70"/>
      <c r="BX39" s="194">
        <f t="shared" si="40"/>
        <v>0</v>
      </c>
      <c r="BY39" s="194">
        <f t="shared" si="41"/>
        <v>0</v>
      </c>
      <c r="BZ39" s="71"/>
      <c r="CA39" s="194">
        <f t="shared" si="42"/>
        <v>0</v>
      </c>
      <c r="CB39" s="194">
        <f t="shared" si="43"/>
        <v>0</v>
      </c>
    </row>
    <row r="40" spans="2:80" x14ac:dyDescent="0.25">
      <c r="B40" s="123">
        <v>30</v>
      </c>
      <c r="C40" s="6"/>
      <c r="D40" s="8"/>
      <c r="E40" s="6"/>
      <c r="F40" s="6"/>
      <c r="G40" s="6"/>
      <c r="H40" s="6"/>
      <c r="I40" s="1"/>
      <c r="J40" s="6"/>
      <c r="K40" s="1"/>
      <c r="L40" s="6"/>
      <c r="M40" s="1"/>
      <c r="N40" s="95">
        <f>E40*'Cost Master'!A$4</f>
        <v>0</v>
      </c>
      <c r="O40" s="75">
        <f>F40*'Cost Master'!B$4</f>
        <v>0</v>
      </c>
      <c r="P40" s="75">
        <f>G40*'Cost Master'!C$4</f>
        <v>0</v>
      </c>
      <c r="Q40" s="75">
        <f>H40*'Cost Master'!D$4</f>
        <v>0</v>
      </c>
      <c r="R40" s="75">
        <f>Q40*'Cost Master'!G$4</f>
        <v>0</v>
      </c>
      <c r="S40" s="75">
        <f t="shared" si="6"/>
        <v>0</v>
      </c>
      <c r="T40" s="75" t="str">
        <f t="shared" si="7"/>
        <v>0</v>
      </c>
      <c r="U40" s="75">
        <f>J40*'Cost Master'!E$4</f>
        <v>0</v>
      </c>
      <c r="V40" s="75">
        <f>U40*'Cost Master'!G$4</f>
        <v>0</v>
      </c>
      <c r="W40" s="75">
        <f t="shared" si="8"/>
        <v>0</v>
      </c>
      <c r="X40" s="75" t="str">
        <f t="shared" si="9"/>
        <v>0</v>
      </c>
      <c r="Y40" s="75">
        <f>L40*'Cost Master'!F$4</f>
        <v>0</v>
      </c>
      <c r="Z40" s="75">
        <f>Y40*'Cost Master'!G$4</f>
        <v>0</v>
      </c>
      <c r="AA40" s="75">
        <f t="shared" si="10"/>
        <v>0</v>
      </c>
      <c r="AB40" s="96" t="str">
        <f t="shared" si="11"/>
        <v>0</v>
      </c>
      <c r="AC40" s="91">
        <f t="shared" si="12"/>
        <v>0</v>
      </c>
      <c r="AD40" s="43">
        <f>AC40*'Cost Master'!G$4</f>
        <v>0</v>
      </c>
      <c r="AE40" s="105">
        <f t="shared" si="13"/>
        <v>0</v>
      </c>
      <c r="AF40" s="119"/>
      <c r="AG40" s="6"/>
      <c r="AH40" s="7"/>
      <c r="AI40" s="56">
        <f t="shared" si="14"/>
        <v>0</v>
      </c>
      <c r="AJ40" s="42">
        <f t="shared" si="15"/>
        <v>0</v>
      </c>
      <c r="AK40" s="42" t="str">
        <f t="shared" si="16"/>
        <v/>
      </c>
      <c r="AL40" s="42" t="str">
        <f t="shared" si="17"/>
        <v/>
      </c>
      <c r="AM40" s="7" t="s">
        <v>67</v>
      </c>
      <c r="AO40" s="71"/>
      <c r="AP40" s="194">
        <f t="shared" si="18"/>
        <v>0</v>
      </c>
      <c r="AQ40" s="194">
        <f t="shared" si="44"/>
        <v>0</v>
      </c>
      <c r="AR40" s="194">
        <f t="shared" si="19"/>
        <v>0</v>
      </c>
      <c r="AS40" s="71"/>
      <c r="AT40" s="194">
        <f t="shared" si="20"/>
        <v>0</v>
      </c>
      <c r="AU40" s="194">
        <f t="shared" si="21"/>
        <v>0</v>
      </c>
      <c r="AV40" s="71"/>
      <c r="AW40" s="194">
        <f t="shared" si="22"/>
        <v>0</v>
      </c>
      <c r="AX40" s="194">
        <f t="shared" si="23"/>
        <v>0</v>
      </c>
      <c r="AY40" s="71"/>
      <c r="AZ40" s="194">
        <f t="shared" si="24"/>
        <v>0</v>
      </c>
      <c r="BA40" s="194">
        <f t="shared" si="25"/>
        <v>0</v>
      </c>
      <c r="BB40" s="70"/>
      <c r="BC40" s="194">
        <f t="shared" si="26"/>
        <v>0</v>
      </c>
      <c r="BD40" s="194">
        <f t="shared" si="27"/>
        <v>0</v>
      </c>
      <c r="BE40" s="70"/>
      <c r="BF40" s="194">
        <f t="shared" si="28"/>
        <v>0</v>
      </c>
      <c r="BG40" s="194">
        <f t="shared" si="29"/>
        <v>0</v>
      </c>
      <c r="BH40" s="71"/>
      <c r="BI40" s="194">
        <f t="shared" si="30"/>
        <v>0</v>
      </c>
      <c r="BJ40" s="194">
        <f t="shared" si="31"/>
        <v>0</v>
      </c>
      <c r="BK40" s="70"/>
      <c r="BL40" s="194">
        <f t="shared" si="32"/>
        <v>0</v>
      </c>
      <c r="BM40" s="194">
        <f t="shared" si="33"/>
        <v>0</v>
      </c>
      <c r="BN40" s="71"/>
      <c r="BO40" s="71">
        <f t="shared" si="34"/>
        <v>0</v>
      </c>
      <c r="BP40" s="71">
        <f t="shared" si="35"/>
        <v>0</v>
      </c>
      <c r="BQ40" s="71"/>
      <c r="BR40" s="71">
        <f t="shared" si="36"/>
        <v>0</v>
      </c>
      <c r="BS40" s="71">
        <f t="shared" si="37"/>
        <v>0</v>
      </c>
      <c r="BT40" s="71"/>
      <c r="BU40" s="194">
        <f t="shared" si="38"/>
        <v>0</v>
      </c>
      <c r="BV40" s="194">
        <f t="shared" si="39"/>
        <v>0</v>
      </c>
      <c r="BW40" s="70"/>
      <c r="BX40" s="194">
        <f t="shared" si="40"/>
        <v>0</v>
      </c>
      <c r="BY40" s="194">
        <f t="shared" si="41"/>
        <v>0</v>
      </c>
      <c r="BZ40" s="71"/>
      <c r="CA40" s="194">
        <f t="shared" si="42"/>
        <v>0</v>
      </c>
      <c r="CB40" s="194">
        <f t="shared" si="43"/>
        <v>0</v>
      </c>
    </row>
    <row r="41" spans="2:80" x14ac:dyDescent="0.25">
      <c r="B41" s="123">
        <v>31</v>
      </c>
      <c r="C41" s="6"/>
      <c r="D41" s="8"/>
      <c r="E41" s="6"/>
      <c r="F41" s="6"/>
      <c r="G41" s="6"/>
      <c r="H41" s="6"/>
      <c r="I41" s="1"/>
      <c r="J41" s="6"/>
      <c r="K41" s="1"/>
      <c r="L41" s="6"/>
      <c r="M41" s="1"/>
      <c r="N41" s="95">
        <f>E41*'Cost Master'!A$4</f>
        <v>0</v>
      </c>
      <c r="O41" s="75">
        <f>F41*'Cost Master'!B$4</f>
        <v>0</v>
      </c>
      <c r="P41" s="75">
        <f>G41*'Cost Master'!C$4</f>
        <v>0</v>
      </c>
      <c r="Q41" s="75">
        <f>H41*'Cost Master'!D$4</f>
        <v>0</v>
      </c>
      <c r="R41" s="75">
        <f>Q41*'Cost Master'!G$4</f>
        <v>0</v>
      </c>
      <c r="S41" s="75">
        <f t="shared" si="6"/>
        <v>0</v>
      </c>
      <c r="T41" s="75" t="str">
        <f t="shared" si="7"/>
        <v>0</v>
      </c>
      <c r="U41" s="75">
        <f>J41*'Cost Master'!E$4</f>
        <v>0</v>
      </c>
      <c r="V41" s="75">
        <f>U41*'Cost Master'!G$4</f>
        <v>0</v>
      </c>
      <c r="W41" s="75">
        <f t="shared" si="8"/>
        <v>0</v>
      </c>
      <c r="X41" s="75" t="str">
        <f t="shared" si="9"/>
        <v>0</v>
      </c>
      <c r="Y41" s="75">
        <f>L41*'Cost Master'!F$4</f>
        <v>0</v>
      </c>
      <c r="Z41" s="75">
        <f>Y41*'Cost Master'!G$4</f>
        <v>0</v>
      </c>
      <c r="AA41" s="75">
        <f t="shared" si="10"/>
        <v>0</v>
      </c>
      <c r="AB41" s="96" t="str">
        <f t="shared" si="11"/>
        <v>0</v>
      </c>
      <c r="AC41" s="91">
        <f t="shared" si="12"/>
        <v>0</v>
      </c>
      <c r="AD41" s="43">
        <f>AC41*'Cost Master'!G$4</f>
        <v>0</v>
      </c>
      <c r="AE41" s="105">
        <f t="shared" si="13"/>
        <v>0</v>
      </c>
      <c r="AF41" s="119"/>
      <c r="AG41" s="6"/>
      <c r="AH41" s="7"/>
      <c r="AI41" s="56">
        <f t="shared" si="14"/>
        <v>0</v>
      </c>
      <c r="AJ41" s="42">
        <f t="shared" si="15"/>
        <v>0</v>
      </c>
      <c r="AK41" s="42" t="str">
        <f t="shared" si="16"/>
        <v/>
      </c>
      <c r="AL41" s="42" t="str">
        <f t="shared" si="17"/>
        <v/>
      </c>
      <c r="AM41" s="7" t="s">
        <v>67</v>
      </c>
      <c r="AO41" s="71"/>
      <c r="AP41" s="194">
        <f t="shared" si="18"/>
        <v>0</v>
      </c>
      <c r="AQ41" s="194">
        <f t="shared" si="44"/>
        <v>0</v>
      </c>
      <c r="AR41" s="194">
        <f t="shared" si="19"/>
        <v>0</v>
      </c>
      <c r="AS41" s="71"/>
      <c r="AT41" s="194">
        <f t="shared" si="20"/>
        <v>0</v>
      </c>
      <c r="AU41" s="194">
        <f t="shared" si="21"/>
        <v>0</v>
      </c>
      <c r="AV41" s="71"/>
      <c r="AW41" s="194">
        <f t="shared" si="22"/>
        <v>0</v>
      </c>
      <c r="AX41" s="194">
        <f t="shared" si="23"/>
        <v>0</v>
      </c>
      <c r="AY41" s="71"/>
      <c r="AZ41" s="194">
        <f t="shared" si="24"/>
        <v>0</v>
      </c>
      <c r="BA41" s="194">
        <f t="shared" si="25"/>
        <v>0</v>
      </c>
      <c r="BB41" s="70"/>
      <c r="BC41" s="194">
        <f t="shared" si="26"/>
        <v>0</v>
      </c>
      <c r="BD41" s="194">
        <f t="shared" si="27"/>
        <v>0</v>
      </c>
      <c r="BE41" s="70"/>
      <c r="BF41" s="194">
        <f t="shared" si="28"/>
        <v>0</v>
      </c>
      <c r="BG41" s="194">
        <f t="shared" si="29"/>
        <v>0</v>
      </c>
      <c r="BH41" s="71"/>
      <c r="BI41" s="194">
        <f t="shared" si="30"/>
        <v>0</v>
      </c>
      <c r="BJ41" s="194">
        <f t="shared" si="31"/>
        <v>0</v>
      </c>
      <c r="BK41" s="70"/>
      <c r="BL41" s="194">
        <f t="shared" si="32"/>
        <v>0</v>
      </c>
      <c r="BM41" s="194">
        <f t="shared" si="33"/>
        <v>0</v>
      </c>
      <c r="BN41" s="71"/>
      <c r="BO41" s="71">
        <f t="shared" si="34"/>
        <v>0</v>
      </c>
      <c r="BP41" s="71">
        <f t="shared" si="35"/>
        <v>0</v>
      </c>
      <c r="BQ41" s="71"/>
      <c r="BR41" s="71">
        <f t="shared" si="36"/>
        <v>0</v>
      </c>
      <c r="BS41" s="71">
        <f t="shared" si="37"/>
        <v>0</v>
      </c>
      <c r="BT41" s="71"/>
      <c r="BU41" s="194">
        <f t="shared" si="38"/>
        <v>0</v>
      </c>
      <c r="BV41" s="194">
        <f t="shared" si="39"/>
        <v>0</v>
      </c>
      <c r="BW41" s="70"/>
      <c r="BX41" s="194">
        <f t="shared" si="40"/>
        <v>0</v>
      </c>
      <c r="BY41" s="194">
        <f t="shared" si="41"/>
        <v>0</v>
      </c>
      <c r="BZ41" s="71"/>
      <c r="CA41" s="194">
        <f t="shared" si="42"/>
        <v>0</v>
      </c>
      <c r="CB41" s="194">
        <f t="shared" si="43"/>
        <v>0</v>
      </c>
    </row>
    <row r="42" spans="2:80" x14ac:dyDescent="0.25">
      <c r="B42" s="123">
        <v>32</v>
      </c>
      <c r="C42" s="6"/>
      <c r="D42" s="8"/>
      <c r="E42" s="6"/>
      <c r="F42" s="6"/>
      <c r="G42" s="6"/>
      <c r="H42" s="6"/>
      <c r="I42" s="1"/>
      <c r="J42" s="6"/>
      <c r="K42" s="1"/>
      <c r="L42" s="6"/>
      <c r="M42" s="1"/>
      <c r="N42" s="95">
        <f>E42*'Cost Master'!A$4</f>
        <v>0</v>
      </c>
      <c r="O42" s="75">
        <f>F42*'Cost Master'!B$4</f>
        <v>0</v>
      </c>
      <c r="P42" s="75">
        <f>G42*'Cost Master'!C$4</f>
        <v>0</v>
      </c>
      <c r="Q42" s="75">
        <f>H42*'Cost Master'!D$4</f>
        <v>0</v>
      </c>
      <c r="R42" s="75">
        <f>Q42*'Cost Master'!G$4</f>
        <v>0</v>
      </c>
      <c r="S42" s="75">
        <f t="shared" si="6"/>
        <v>0</v>
      </c>
      <c r="T42" s="75" t="str">
        <f t="shared" si="7"/>
        <v>0</v>
      </c>
      <c r="U42" s="75">
        <f>J42*'Cost Master'!E$4</f>
        <v>0</v>
      </c>
      <c r="V42" s="75">
        <f>U42*'Cost Master'!G$4</f>
        <v>0</v>
      </c>
      <c r="W42" s="75">
        <f t="shared" si="8"/>
        <v>0</v>
      </c>
      <c r="X42" s="75" t="str">
        <f t="shared" si="9"/>
        <v>0</v>
      </c>
      <c r="Y42" s="75">
        <f>L42*'Cost Master'!F$4</f>
        <v>0</v>
      </c>
      <c r="Z42" s="75">
        <f>Y42*'Cost Master'!G$4</f>
        <v>0</v>
      </c>
      <c r="AA42" s="75">
        <f t="shared" si="10"/>
        <v>0</v>
      </c>
      <c r="AB42" s="96" t="str">
        <f t="shared" si="11"/>
        <v>0</v>
      </c>
      <c r="AC42" s="91">
        <f t="shared" si="12"/>
        <v>0</v>
      </c>
      <c r="AD42" s="43">
        <f>AC42*'Cost Master'!G$4</f>
        <v>0</v>
      </c>
      <c r="AE42" s="105">
        <f t="shared" si="13"/>
        <v>0</v>
      </c>
      <c r="AF42" s="119"/>
      <c r="AG42" s="6"/>
      <c r="AH42" s="7"/>
      <c r="AI42" s="56">
        <f t="shared" si="14"/>
        <v>0</v>
      </c>
      <c r="AJ42" s="42">
        <f t="shared" si="15"/>
        <v>0</v>
      </c>
      <c r="AK42" s="42" t="str">
        <f t="shared" si="16"/>
        <v/>
      </c>
      <c r="AL42" s="42" t="str">
        <f t="shared" si="17"/>
        <v/>
      </c>
      <c r="AM42" s="7" t="s">
        <v>67</v>
      </c>
      <c r="AO42" s="71"/>
      <c r="AP42" s="194">
        <f t="shared" si="18"/>
        <v>0</v>
      </c>
      <c r="AQ42" s="194">
        <f t="shared" si="44"/>
        <v>0</v>
      </c>
      <c r="AR42" s="194">
        <f t="shared" si="19"/>
        <v>0</v>
      </c>
      <c r="AS42" s="71"/>
      <c r="AT42" s="194">
        <f t="shared" si="20"/>
        <v>0</v>
      </c>
      <c r="AU42" s="194">
        <f t="shared" si="21"/>
        <v>0</v>
      </c>
      <c r="AV42" s="71"/>
      <c r="AW42" s="194">
        <f t="shared" si="22"/>
        <v>0</v>
      </c>
      <c r="AX42" s="194">
        <f t="shared" si="23"/>
        <v>0</v>
      </c>
      <c r="AY42" s="71"/>
      <c r="AZ42" s="194">
        <f t="shared" si="24"/>
        <v>0</v>
      </c>
      <c r="BA42" s="194">
        <f t="shared" si="25"/>
        <v>0</v>
      </c>
      <c r="BB42" s="70"/>
      <c r="BC42" s="194">
        <f t="shared" si="26"/>
        <v>0</v>
      </c>
      <c r="BD42" s="194">
        <f t="shared" si="27"/>
        <v>0</v>
      </c>
      <c r="BE42" s="70"/>
      <c r="BF42" s="194">
        <f t="shared" si="28"/>
        <v>0</v>
      </c>
      <c r="BG42" s="194">
        <f t="shared" si="29"/>
        <v>0</v>
      </c>
      <c r="BH42" s="71"/>
      <c r="BI42" s="194">
        <f t="shared" si="30"/>
        <v>0</v>
      </c>
      <c r="BJ42" s="194">
        <f t="shared" si="31"/>
        <v>0</v>
      </c>
      <c r="BK42" s="70"/>
      <c r="BL42" s="194">
        <f t="shared" si="32"/>
        <v>0</v>
      </c>
      <c r="BM42" s="194">
        <f t="shared" si="33"/>
        <v>0</v>
      </c>
      <c r="BN42" s="71"/>
      <c r="BO42" s="71">
        <f t="shared" si="34"/>
        <v>0</v>
      </c>
      <c r="BP42" s="71">
        <f t="shared" si="35"/>
        <v>0</v>
      </c>
      <c r="BQ42" s="71"/>
      <c r="BR42" s="71">
        <f t="shared" si="36"/>
        <v>0</v>
      </c>
      <c r="BS42" s="71">
        <f t="shared" si="37"/>
        <v>0</v>
      </c>
      <c r="BT42" s="71"/>
      <c r="BU42" s="194">
        <f t="shared" si="38"/>
        <v>0</v>
      </c>
      <c r="BV42" s="194">
        <f t="shared" si="39"/>
        <v>0</v>
      </c>
      <c r="BW42" s="70"/>
      <c r="BX42" s="194">
        <f t="shared" si="40"/>
        <v>0</v>
      </c>
      <c r="BY42" s="194">
        <f t="shared" si="41"/>
        <v>0</v>
      </c>
      <c r="BZ42" s="71"/>
      <c r="CA42" s="194">
        <f t="shared" si="42"/>
        <v>0</v>
      </c>
      <c r="CB42" s="194">
        <f t="shared" si="43"/>
        <v>0</v>
      </c>
    </row>
    <row r="43" spans="2:80" x14ac:dyDescent="0.25">
      <c r="B43" s="123">
        <v>33</v>
      </c>
      <c r="C43" s="6"/>
      <c r="D43" s="8"/>
      <c r="E43" s="6"/>
      <c r="F43" s="6"/>
      <c r="G43" s="6"/>
      <c r="H43" s="6"/>
      <c r="I43" s="1"/>
      <c r="J43" s="6"/>
      <c r="K43" s="1"/>
      <c r="L43" s="6"/>
      <c r="M43" s="1"/>
      <c r="N43" s="95">
        <f>E43*'Cost Master'!A$4</f>
        <v>0</v>
      </c>
      <c r="O43" s="75">
        <f>F43*'Cost Master'!B$4</f>
        <v>0</v>
      </c>
      <c r="P43" s="75">
        <f>G43*'Cost Master'!C$4</f>
        <v>0</v>
      </c>
      <c r="Q43" s="75">
        <f>H43*'Cost Master'!D$4</f>
        <v>0</v>
      </c>
      <c r="R43" s="75">
        <f>Q43*'Cost Master'!G$4</f>
        <v>0</v>
      </c>
      <c r="S43" s="75">
        <f t="shared" si="6"/>
        <v>0</v>
      </c>
      <c r="T43" s="75" t="str">
        <f t="shared" si="7"/>
        <v>0</v>
      </c>
      <c r="U43" s="75">
        <f>J43*'Cost Master'!E$4</f>
        <v>0</v>
      </c>
      <c r="V43" s="75">
        <f>U43*'Cost Master'!G$4</f>
        <v>0</v>
      </c>
      <c r="W43" s="75">
        <f t="shared" si="8"/>
        <v>0</v>
      </c>
      <c r="X43" s="75" t="str">
        <f t="shared" si="9"/>
        <v>0</v>
      </c>
      <c r="Y43" s="75">
        <f>L43*'Cost Master'!F$4</f>
        <v>0</v>
      </c>
      <c r="Z43" s="75">
        <f>Y43*'Cost Master'!G$4</f>
        <v>0</v>
      </c>
      <c r="AA43" s="75">
        <f t="shared" si="10"/>
        <v>0</v>
      </c>
      <c r="AB43" s="96" t="str">
        <f t="shared" si="11"/>
        <v>0</v>
      </c>
      <c r="AC43" s="91">
        <f t="shared" si="12"/>
        <v>0</v>
      </c>
      <c r="AD43" s="43">
        <f>AC43*'Cost Master'!G$4</f>
        <v>0</v>
      </c>
      <c r="AE43" s="105">
        <f t="shared" si="13"/>
        <v>0</v>
      </c>
      <c r="AF43" s="119"/>
      <c r="AG43" s="6"/>
      <c r="AH43" s="7"/>
      <c r="AI43" s="56">
        <f t="shared" si="14"/>
        <v>0</v>
      </c>
      <c r="AJ43" s="42">
        <f t="shared" si="15"/>
        <v>0</v>
      </c>
      <c r="AK43" s="42" t="str">
        <f t="shared" si="16"/>
        <v/>
      </c>
      <c r="AL43" s="42" t="str">
        <f t="shared" si="17"/>
        <v/>
      </c>
      <c r="AM43" s="7" t="s">
        <v>67</v>
      </c>
      <c r="AO43" s="71"/>
      <c r="AP43" s="194">
        <f t="shared" si="18"/>
        <v>0</v>
      </c>
      <c r="AQ43" s="194">
        <f t="shared" si="44"/>
        <v>0</v>
      </c>
      <c r="AR43" s="194">
        <f t="shared" si="19"/>
        <v>0</v>
      </c>
      <c r="AS43" s="71"/>
      <c r="AT43" s="194">
        <f t="shared" si="20"/>
        <v>0</v>
      </c>
      <c r="AU43" s="194">
        <f t="shared" si="21"/>
        <v>0</v>
      </c>
      <c r="AV43" s="71"/>
      <c r="AW43" s="194">
        <f t="shared" si="22"/>
        <v>0</v>
      </c>
      <c r="AX43" s="194">
        <f t="shared" si="23"/>
        <v>0</v>
      </c>
      <c r="AY43" s="71"/>
      <c r="AZ43" s="194">
        <f t="shared" si="24"/>
        <v>0</v>
      </c>
      <c r="BA43" s="194">
        <f t="shared" si="25"/>
        <v>0</v>
      </c>
      <c r="BB43" s="70"/>
      <c r="BC43" s="194">
        <f t="shared" si="26"/>
        <v>0</v>
      </c>
      <c r="BD43" s="194">
        <f t="shared" si="27"/>
        <v>0</v>
      </c>
      <c r="BE43" s="70"/>
      <c r="BF43" s="194">
        <f t="shared" si="28"/>
        <v>0</v>
      </c>
      <c r="BG43" s="194">
        <f t="shared" si="29"/>
        <v>0</v>
      </c>
      <c r="BH43" s="71"/>
      <c r="BI43" s="194">
        <f t="shared" si="30"/>
        <v>0</v>
      </c>
      <c r="BJ43" s="194">
        <f t="shared" si="31"/>
        <v>0</v>
      </c>
      <c r="BK43" s="70"/>
      <c r="BL43" s="194">
        <f t="shared" si="32"/>
        <v>0</v>
      </c>
      <c r="BM43" s="194">
        <f t="shared" si="33"/>
        <v>0</v>
      </c>
      <c r="BN43" s="71"/>
      <c r="BO43" s="71">
        <f t="shared" si="34"/>
        <v>0</v>
      </c>
      <c r="BP43" s="71">
        <f t="shared" si="35"/>
        <v>0</v>
      </c>
      <c r="BQ43" s="71"/>
      <c r="BR43" s="71">
        <f t="shared" si="36"/>
        <v>0</v>
      </c>
      <c r="BS43" s="71">
        <f t="shared" si="37"/>
        <v>0</v>
      </c>
      <c r="BT43" s="71"/>
      <c r="BU43" s="194">
        <f t="shared" si="38"/>
        <v>0</v>
      </c>
      <c r="BV43" s="194">
        <f t="shared" si="39"/>
        <v>0</v>
      </c>
      <c r="BW43" s="70"/>
      <c r="BX43" s="194">
        <f t="shared" si="40"/>
        <v>0</v>
      </c>
      <c r="BY43" s="194">
        <f t="shared" si="41"/>
        <v>0</v>
      </c>
      <c r="BZ43" s="71"/>
      <c r="CA43" s="194">
        <f t="shared" si="42"/>
        <v>0</v>
      </c>
      <c r="CB43" s="194">
        <f t="shared" si="43"/>
        <v>0</v>
      </c>
    </row>
    <row r="44" spans="2:80" x14ac:dyDescent="0.25">
      <c r="B44" s="123">
        <v>34</v>
      </c>
      <c r="C44" s="6"/>
      <c r="D44" s="8"/>
      <c r="E44" s="6"/>
      <c r="F44" s="6"/>
      <c r="G44" s="6"/>
      <c r="H44" s="6"/>
      <c r="I44" s="1"/>
      <c r="J44" s="6"/>
      <c r="K44" s="1"/>
      <c r="L44" s="6"/>
      <c r="M44" s="1"/>
      <c r="N44" s="95">
        <f>E44*'Cost Master'!A$4</f>
        <v>0</v>
      </c>
      <c r="O44" s="75">
        <f>F44*'Cost Master'!B$4</f>
        <v>0</v>
      </c>
      <c r="P44" s="75">
        <f>G44*'Cost Master'!C$4</f>
        <v>0</v>
      </c>
      <c r="Q44" s="75">
        <f>H44*'Cost Master'!D$4</f>
        <v>0</v>
      </c>
      <c r="R44" s="75">
        <f>Q44*'Cost Master'!G$4</f>
        <v>0</v>
      </c>
      <c r="S44" s="75">
        <f t="shared" si="6"/>
        <v>0</v>
      </c>
      <c r="T44" s="75" t="str">
        <f t="shared" si="7"/>
        <v>0</v>
      </c>
      <c r="U44" s="75">
        <f>J44*'Cost Master'!E$4</f>
        <v>0</v>
      </c>
      <c r="V44" s="75">
        <f>U44*'Cost Master'!G$4</f>
        <v>0</v>
      </c>
      <c r="W44" s="75">
        <f t="shared" si="8"/>
        <v>0</v>
      </c>
      <c r="X44" s="75" t="str">
        <f t="shared" si="9"/>
        <v>0</v>
      </c>
      <c r="Y44" s="75">
        <f>L44*'Cost Master'!F$4</f>
        <v>0</v>
      </c>
      <c r="Z44" s="75">
        <f>Y44*'Cost Master'!G$4</f>
        <v>0</v>
      </c>
      <c r="AA44" s="75">
        <f t="shared" si="10"/>
        <v>0</v>
      </c>
      <c r="AB44" s="96" t="str">
        <f t="shared" si="11"/>
        <v>0</v>
      </c>
      <c r="AC44" s="91">
        <f t="shared" si="12"/>
        <v>0</v>
      </c>
      <c r="AD44" s="43">
        <f>AC44*'Cost Master'!G$4</f>
        <v>0</v>
      </c>
      <c r="AE44" s="105">
        <f t="shared" si="13"/>
        <v>0</v>
      </c>
      <c r="AF44" s="119"/>
      <c r="AG44" s="6"/>
      <c r="AH44" s="7"/>
      <c r="AI44" s="56">
        <f t="shared" si="14"/>
        <v>0</v>
      </c>
      <c r="AJ44" s="42">
        <f t="shared" si="15"/>
        <v>0</v>
      </c>
      <c r="AK44" s="42" t="str">
        <f t="shared" si="16"/>
        <v/>
      </c>
      <c r="AL44" s="42" t="str">
        <f t="shared" si="17"/>
        <v/>
      </c>
      <c r="AM44" s="7" t="s">
        <v>67</v>
      </c>
      <c r="AO44" s="71"/>
      <c r="AP44" s="194">
        <f t="shared" si="18"/>
        <v>0</v>
      </c>
      <c r="AQ44" s="194">
        <f t="shared" si="44"/>
        <v>0</v>
      </c>
      <c r="AR44" s="194">
        <f t="shared" si="19"/>
        <v>0</v>
      </c>
      <c r="AS44" s="71"/>
      <c r="AT44" s="194">
        <f t="shared" si="20"/>
        <v>0</v>
      </c>
      <c r="AU44" s="194">
        <f t="shared" si="21"/>
        <v>0</v>
      </c>
      <c r="AV44" s="71"/>
      <c r="AW44" s="194">
        <f t="shared" si="22"/>
        <v>0</v>
      </c>
      <c r="AX44" s="194">
        <f t="shared" si="23"/>
        <v>0</v>
      </c>
      <c r="AY44" s="71"/>
      <c r="AZ44" s="194">
        <f t="shared" si="24"/>
        <v>0</v>
      </c>
      <c r="BA44" s="194">
        <f t="shared" si="25"/>
        <v>0</v>
      </c>
      <c r="BB44" s="70"/>
      <c r="BC44" s="194">
        <f t="shared" si="26"/>
        <v>0</v>
      </c>
      <c r="BD44" s="194">
        <f t="shared" si="27"/>
        <v>0</v>
      </c>
      <c r="BE44" s="70"/>
      <c r="BF44" s="194">
        <f t="shared" si="28"/>
        <v>0</v>
      </c>
      <c r="BG44" s="194">
        <f t="shared" si="29"/>
        <v>0</v>
      </c>
      <c r="BH44" s="71"/>
      <c r="BI44" s="194">
        <f t="shared" si="30"/>
        <v>0</v>
      </c>
      <c r="BJ44" s="194">
        <f t="shared" si="31"/>
        <v>0</v>
      </c>
      <c r="BK44" s="70"/>
      <c r="BL44" s="194">
        <f t="shared" si="32"/>
        <v>0</v>
      </c>
      <c r="BM44" s="194">
        <f t="shared" si="33"/>
        <v>0</v>
      </c>
      <c r="BN44" s="71"/>
      <c r="BO44" s="71">
        <f t="shared" si="34"/>
        <v>0</v>
      </c>
      <c r="BP44" s="71">
        <f t="shared" si="35"/>
        <v>0</v>
      </c>
      <c r="BQ44" s="71"/>
      <c r="BR44" s="71">
        <f t="shared" si="36"/>
        <v>0</v>
      </c>
      <c r="BS44" s="71">
        <f t="shared" si="37"/>
        <v>0</v>
      </c>
      <c r="BT44" s="71"/>
      <c r="BU44" s="194">
        <f t="shared" si="38"/>
        <v>0</v>
      </c>
      <c r="BV44" s="194">
        <f t="shared" si="39"/>
        <v>0</v>
      </c>
      <c r="BW44" s="70"/>
      <c r="BX44" s="194">
        <f t="shared" si="40"/>
        <v>0</v>
      </c>
      <c r="BY44" s="194">
        <f t="shared" si="41"/>
        <v>0</v>
      </c>
      <c r="BZ44" s="71"/>
      <c r="CA44" s="194">
        <f t="shared" si="42"/>
        <v>0</v>
      </c>
      <c r="CB44" s="194">
        <f t="shared" si="43"/>
        <v>0</v>
      </c>
    </row>
    <row r="45" spans="2:80" x14ac:dyDescent="0.25">
      <c r="B45" s="123">
        <v>35</v>
      </c>
      <c r="C45" s="6"/>
      <c r="D45" s="8"/>
      <c r="E45" s="6"/>
      <c r="F45" s="6"/>
      <c r="G45" s="6"/>
      <c r="H45" s="6"/>
      <c r="I45" s="1"/>
      <c r="J45" s="6"/>
      <c r="K45" s="1"/>
      <c r="L45" s="6"/>
      <c r="M45" s="1"/>
      <c r="N45" s="95">
        <f>E45*'Cost Master'!A$4</f>
        <v>0</v>
      </c>
      <c r="O45" s="75">
        <f>F45*'Cost Master'!B$4</f>
        <v>0</v>
      </c>
      <c r="P45" s="75">
        <f>G45*'Cost Master'!C$4</f>
        <v>0</v>
      </c>
      <c r="Q45" s="75">
        <f>H45*'Cost Master'!D$4</f>
        <v>0</v>
      </c>
      <c r="R45" s="75">
        <f>Q45*'Cost Master'!G$4</f>
        <v>0</v>
      </c>
      <c r="S45" s="75">
        <f t="shared" si="6"/>
        <v>0</v>
      </c>
      <c r="T45" s="75" t="str">
        <f t="shared" si="7"/>
        <v>0</v>
      </c>
      <c r="U45" s="75">
        <f>J45*'Cost Master'!E$4</f>
        <v>0</v>
      </c>
      <c r="V45" s="75">
        <f>U45*'Cost Master'!G$4</f>
        <v>0</v>
      </c>
      <c r="W45" s="75">
        <f t="shared" si="8"/>
        <v>0</v>
      </c>
      <c r="X45" s="75" t="str">
        <f t="shared" si="9"/>
        <v>0</v>
      </c>
      <c r="Y45" s="75">
        <f>L45*'Cost Master'!F$4</f>
        <v>0</v>
      </c>
      <c r="Z45" s="75">
        <f>Y45*'Cost Master'!G$4</f>
        <v>0</v>
      </c>
      <c r="AA45" s="75">
        <f t="shared" si="10"/>
        <v>0</v>
      </c>
      <c r="AB45" s="96" t="str">
        <f t="shared" si="11"/>
        <v>0</v>
      </c>
      <c r="AC45" s="91">
        <f t="shared" si="12"/>
        <v>0</v>
      </c>
      <c r="AD45" s="43">
        <f>AC45*'Cost Master'!G$4</f>
        <v>0</v>
      </c>
      <c r="AE45" s="105">
        <f t="shared" si="13"/>
        <v>0</v>
      </c>
      <c r="AF45" s="119"/>
      <c r="AG45" s="6"/>
      <c r="AH45" s="7"/>
      <c r="AI45" s="56">
        <f t="shared" si="14"/>
        <v>0</v>
      </c>
      <c r="AJ45" s="42">
        <f t="shared" si="15"/>
        <v>0</v>
      </c>
      <c r="AK45" s="42" t="str">
        <f t="shared" si="16"/>
        <v/>
      </c>
      <c r="AL45" s="42" t="str">
        <f t="shared" si="17"/>
        <v/>
      </c>
      <c r="AM45" s="7" t="s">
        <v>67</v>
      </c>
      <c r="AO45" s="71"/>
      <c r="AP45" s="194">
        <f t="shared" si="18"/>
        <v>0</v>
      </c>
      <c r="AQ45" s="194">
        <f t="shared" si="44"/>
        <v>0</v>
      </c>
      <c r="AR45" s="194">
        <f t="shared" si="19"/>
        <v>0</v>
      </c>
      <c r="AS45" s="71"/>
      <c r="AT45" s="194">
        <f t="shared" si="20"/>
        <v>0</v>
      </c>
      <c r="AU45" s="194">
        <f t="shared" si="21"/>
        <v>0</v>
      </c>
      <c r="AV45" s="71"/>
      <c r="AW45" s="194">
        <f t="shared" si="22"/>
        <v>0</v>
      </c>
      <c r="AX45" s="194">
        <f t="shared" si="23"/>
        <v>0</v>
      </c>
      <c r="AY45" s="71"/>
      <c r="AZ45" s="194">
        <f t="shared" si="24"/>
        <v>0</v>
      </c>
      <c r="BA45" s="194">
        <f t="shared" si="25"/>
        <v>0</v>
      </c>
      <c r="BB45" s="70"/>
      <c r="BC45" s="194">
        <f t="shared" si="26"/>
        <v>0</v>
      </c>
      <c r="BD45" s="194">
        <f t="shared" si="27"/>
        <v>0</v>
      </c>
      <c r="BE45" s="70"/>
      <c r="BF45" s="194">
        <f t="shared" si="28"/>
        <v>0</v>
      </c>
      <c r="BG45" s="194">
        <f t="shared" si="29"/>
        <v>0</v>
      </c>
      <c r="BH45" s="71"/>
      <c r="BI45" s="194">
        <f t="shared" si="30"/>
        <v>0</v>
      </c>
      <c r="BJ45" s="194">
        <f t="shared" si="31"/>
        <v>0</v>
      </c>
      <c r="BK45" s="70"/>
      <c r="BL45" s="194">
        <f t="shared" si="32"/>
        <v>0</v>
      </c>
      <c r="BM45" s="194">
        <f t="shared" si="33"/>
        <v>0</v>
      </c>
      <c r="BN45" s="71"/>
      <c r="BO45" s="71">
        <f t="shared" si="34"/>
        <v>0</v>
      </c>
      <c r="BP45" s="71">
        <f t="shared" si="35"/>
        <v>0</v>
      </c>
      <c r="BQ45" s="71"/>
      <c r="BR45" s="71">
        <f t="shared" si="36"/>
        <v>0</v>
      </c>
      <c r="BS45" s="71">
        <f t="shared" si="37"/>
        <v>0</v>
      </c>
      <c r="BT45" s="71"/>
      <c r="BU45" s="194">
        <f t="shared" si="38"/>
        <v>0</v>
      </c>
      <c r="BV45" s="194">
        <f t="shared" si="39"/>
        <v>0</v>
      </c>
      <c r="BW45" s="70"/>
      <c r="BX45" s="194">
        <f t="shared" si="40"/>
        <v>0</v>
      </c>
      <c r="BY45" s="194">
        <f t="shared" si="41"/>
        <v>0</v>
      </c>
      <c r="BZ45" s="71"/>
      <c r="CA45" s="194">
        <f t="shared" si="42"/>
        <v>0</v>
      </c>
      <c r="CB45" s="194">
        <f t="shared" si="43"/>
        <v>0</v>
      </c>
    </row>
    <row r="46" spans="2:80" x14ac:dyDescent="0.25">
      <c r="B46" s="123">
        <v>36</v>
      </c>
      <c r="C46" s="6"/>
      <c r="D46" s="8"/>
      <c r="E46" s="6"/>
      <c r="F46" s="6"/>
      <c r="G46" s="6"/>
      <c r="H46" s="6"/>
      <c r="I46" s="1"/>
      <c r="J46" s="6"/>
      <c r="K46" s="1"/>
      <c r="L46" s="6"/>
      <c r="M46" s="1"/>
      <c r="N46" s="95">
        <f>E46*'Cost Master'!A$4</f>
        <v>0</v>
      </c>
      <c r="O46" s="75">
        <f>F46*'Cost Master'!B$4</f>
        <v>0</v>
      </c>
      <c r="P46" s="75">
        <f>G46*'Cost Master'!C$4</f>
        <v>0</v>
      </c>
      <c r="Q46" s="75">
        <f>H46*'Cost Master'!D$4</f>
        <v>0</v>
      </c>
      <c r="R46" s="75">
        <f>Q46*'Cost Master'!G$4</f>
        <v>0</v>
      </c>
      <c r="S46" s="75">
        <f t="shared" si="6"/>
        <v>0</v>
      </c>
      <c r="T46" s="75" t="str">
        <f t="shared" si="7"/>
        <v>0</v>
      </c>
      <c r="U46" s="75">
        <f>J46*'Cost Master'!E$4</f>
        <v>0</v>
      </c>
      <c r="V46" s="75">
        <f>U46*'Cost Master'!G$4</f>
        <v>0</v>
      </c>
      <c r="W46" s="75">
        <f t="shared" si="8"/>
        <v>0</v>
      </c>
      <c r="X46" s="75" t="str">
        <f t="shared" si="9"/>
        <v>0</v>
      </c>
      <c r="Y46" s="75">
        <f>L46*'Cost Master'!F$4</f>
        <v>0</v>
      </c>
      <c r="Z46" s="75">
        <f>Y46*'Cost Master'!G$4</f>
        <v>0</v>
      </c>
      <c r="AA46" s="75">
        <f t="shared" si="10"/>
        <v>0</v>
      </c>
      <c r="AB46" s="96" t="str">
        <f t="shared" si="11"/>
        <v>0</v>
      </c>
      <c r="AC46" s="91">
        <f t="shared" si="12"/>
        <v>0</v>
      </c>
      <c r="AD46" s="43">
        <f>AC46*'Cost Master'!G$4</f>
        <v>0</v>
      </c>
      <c r="AE46" s="105">
        <f t="shared" si="13"/>
        <v>0</v>
      </c>
      <c r="AF46" s="119"/>
      <c r="AG46" s="6"/>
      <c r="AH46" s="7"/>
      <c r="AI46" s="56">
        <f t="shared" si="14"/>
        <v>0</v>
      </c>
      <c r="AJ46" s="42">
        <f t="shared" si="15"/>
        <v>0</v>
      </c>
      <c r="AK46" s="42" t="str">
        <f t="shared" si="16"/>
        <v/>
      </c>
      <c r="AL46" s="42" t="str">
        <f t="shared" si="17"/>
        <v/>
      </c>
      <c r="AM46" s="7" t="s">
        <v>67</v>
      </c>
      <c r="AO46" s="71"/>
      <c r="AP46" s="194">
        <f t="shared" si="18"/>
        <v>0</v>
      </c>
      <c r="AQ46" s="194">
        <f t="shared" si="44"/>
        <v>0</v>
      </c>
      <c r="AR46" s="194">
        <f t="shared" si="19"/>
        <v>0</v>
      </c>
      <c r="AS46" s="71"/>
      <c r="AT46" s="194">
        <f t="shared" si="20"/>
        <v>0</v>
      </c>
      <c r="AU46" s="194">
        <f t="shared" si="21"/>
        <v>0</v>
      </c>
      <c r="AV46" s="71"/>
      <c r="AW46" s="194">
        <f t="shared" si="22"/>
        <v>0</v>
      </c>
      <c r="AX46" s="194">
        <f t="shared" si="23"/>
        <v>0</v>
      </c>
      <c r="AY46" s="71"/>
      <c r="AZ46" s="194">
        <f t="shared" si="24"/>
        <v>0</v>
      </c>
      <c r="BA46" s="194">
        <f t="shared" si="25"/>
        <v>0</v>
      </c>
      <c r="BB46" s="70"/>
      <c r="BC46" s="194">
        <f t="shared" si="26"/>
        <v>0</v>
      </c>
      <c r="BD46" s="194">
        <f t="shared" si="27"/>
        <v>0</v>
      </c>
      <c r="BE46" s="70"/>
      <c r="BF46" s="194">
        <f t="shared" si="28"/>
        <v>0</v>
      </c>
      <c r="BG46" s="194">
        <f t="shared" si="29"/>
        <v>0</v>
      </c>
      <c r="BH46" s="71"/>
      <c r="BI46" s="194">
        <f t="shared" si="30"/>
        <v>0</v>
      </c>
      <c r="BJ46" s="194">
        <f t="shared" si="31"/>
        <v>0</v>
      </c>
      <c r="BK46" s="70"/>
      <c r="BL46" s="194">
        <f t="shared" si="32"/>
        <v>0</v>
      </c>
      <c r="BM46" s="194">
        <f t="shared" si="33"/>
        <v>0</v>
      </c>
      <c r="BN46" s="71"/>
      <c r="BO46" s="71">
        <f t="shared" si="34"/>
        <v>0</v>
      </c>
      <c r="BP46" s="71">
        <f t="shared" si="35"/>
        <v>0</v>
      </c>
      <c r="BQ46" s="71"/>
      <c r="BR46" s="71">
        <f t="shared" si="36"/>
        <v>0</v>
      </c>
      <c r="BS46" s="71">
        <f t="shared" si="37"/>
        <v>0</v>
      </c>
      <c r="BT46" s="71"/>
      <c r="BU46" s="194">
        <f t="shared" si="38"/>
        <v>0</v>
      </c>
      <c r="BV46" s="194">
        <f t="shared" si="39"/>
        <v>0</v>
      </c>
      <c r="BW46" s="70"/>
      <c r="BX46" s="194">
        <f t="shared" si="40"/>
        <v>0</v>
      </c>
      <c r="BY46" s="194">
        <f t="shared" si="41"/>
        <v>0</v>
      </c>
      <c r="BZ46" s="71"/>
      <c r="CA46" s="194">
        <f t="shared" si="42"/>
        <v>0</v>
      </c>
      <c r="CB46" s="194">
        <f t="shared" si="43"/>
        <v>0</v>
      </c>
    </row>
    <row r="47" spans="2:80" x14ac:dyDescent="0.25">
      <c r="B47" s="123">
        <v>37</v>
      </c>
      <c r="C47" s="6"/>
      <c r="D47" s="8"/>
      <c r="E47" s="6"/>
      <c r="F47" s="6"/>
      <c r="G47" s="6"/>
      <c r="H47" s="6"/>
      <c r="I47" s="1"/>
      <c r="J47" s="6"/>
      <c r="K47" s="1"/>
      <c r="L47" s="6"/>
      <c r="M47" s="1"/>
      <c r="N47" s="95">
        <f>E47*'Cost Master'!A$4</f>
        <v>0</v>
      </c>
      <c r="O47" s="75">
        <f>F47*'Cost Master'!B$4</f>
        <v>0</v>
      </c>
      <c r="P47" s="75">
        <f>G47*'Cost Master'!C$4</f>
        <v>0</v>
      </c>
      <c r="Q47" s="75">
        <f>H47*'Cost Master'!D$4</f>
        <v>0</v>
      </c>
      <c r="R47" s="75">
        <f>Q47*'Cost Master'!G$4</f>
        <v>0</v>
      </c>
      <c r="S47" s="75">
        <f t="shared" si="6"/>
        <v>0</v>
      </c>
      <c r="T47" s="75" t="str">
        <f t="shared" si="7"/>
        <v>0</v>
      </c>
      <c r="U47" s="75">
        <f>J47*'Cost Master'!E$4</f>
        <v>0</v>
      </c>
      <c r="V47" s="75">
        <f>U47*'Cost Master'!G$4</f>
        <v>0</v>
      </c>
      <c r="W47" s="75">
        <f t="shared" si="8"/>
        <v>0</v>
      </c>
      <c r="X47" s="75" t="str">
        <f t="shared" si="9"/>
        <v>0</v>
      </c>
      <c r="Y47" s="75">
        <f>L47*'Cost Master'!F$4</f>
        <v>0</v>
      </c>
      <c r="Z47" s="75">
        <f>Y47*'Cost Master'!G$4</f>
        <v>0</v>
      </c>
      <c r="AA47" s="75">
        <f t="shared" si="10"/>
        <v>0</v>
      </c>
      <c r="AB47" s="96" t="str">
        <f t="shared" si="11"/>
        <v>0</v>
      </c>
      <c r="AC47" s="91">
        <f t="shared" si="12"/>
        <v>0</v>
      </c>
      <c r="AD47" s="43">
        <f>AC47*'Cost Master'!G$4</f>
        <v>0</v>
      </c>
      <c r="AE47" s="105">
        <f t="shared" si="13"/>
        <v>0</v>
      </c>
      <c r="AF47" s="119"/>
      <c r="AG47" s="6"/>
      <c r="AH47" s="7"/>
      <c r="AI47" s="56">
        <f t="shared" si="14"/>
        <v>0</v>
      </c>
      <c r="AJ47" s="42">
        <f t="shared" si="15"/>
        <v>0</v>
      </c>
      <c r="AK47" s="42" t="str">
        <f t="shared" si="16"/>
        <v/>
      </c>
      <c r="AL47" s="42" t="str">
        <f t="shared" si="17"/>
        <v/>
      </c>
      <c r="AM47" s="7" t="s">
        <v>67</v>
      </c>
      <c r="AO47" s="71"/>
      <c r="AP47" s="194">
        <f t="shared" si="18"/>
        <v>0</v>
      </c>
      <c r="AQ47" s="194">
        <f t="shared" si="44"/>
        <v>0</v>
      </c>
      <c r="AR47" s="194">
        <f t="shared" si="19"/>
        <v>0</v>
      </c>
      <c r="AS47" s="71"/>
      <c r="AT47" s="194">
        <f t="shared" si="20"/>
        <v>0</v>
      </c>
      <c r="AU47" s="194">
        <f t="shared" si="21"/>
        <v>0</v>
      </c>
      <c r="AV47" s="71"/>
      <c r="AW47" s="194">
        <f t="shared" si="22"/>
        <v>0</v>
      </c>
      <c r="AX47" s="194">
        <f t="shared" si="23"/>
        <v>0</v>
      </c>
      <c r="AY47" s="71"/>
      <c r="AZ47" s="194">
        <f t="shared" si="24"/>
        <v>0</v>
      </c>
      <c r="BA47" s="194">
        <f t="shared" si="25"/>
        <v>0</v>
      </c>
      <c r="BB47" s="70"/>
      <c r="BC47" s="194">
        <f t="shared" si="26"/>
        <v>0</v>
      </c>
      <c r="BD47" s="194">
        <f t="shared" si="27"/>
        <v>0</v>
      </c>
      <c r="BE47" s="70"/>
      <c r="BF47" s="194">
        <f t="shared" si="28"/>
        <v>0</v>
      </c>
      <c r="BG47" s="194">
        <f t="shared" si="29"/>
        <v>0</v>
      </c>
      <c r="BH47" s="71"/>
      <c r="BI47" s="194">
        <f t="shared" si="30"/>
        <v>0</v>
      </c>
      <c r="BJ47" s="194">
        <f t="shared" si="31"/>
        <v>0</v>
      </c>
      <c r="BK47" s="70"/>
      <c r="BL47" s="194">
        <f t="shared" si="32"/>
        <v>0</v>
      </c>
      <c r="BM47" s="194">
        <f t="shared" si="33"/>
        <v>0</v>
      </c>
      <c r="BN47" s="71"/>
      <c r="BO47" s="71">
        <f t="shared" si="34"/>
        <v>0</v>
      </c>
      <c r="BP47" s="71">
        <f t="shared" si="35"/>
        <v>0</v>
      </c>
      <c r="BQ47" s="71"/>
      <c r="BR47" s="71">
        <f t="shared" si="36"/>
        <v>0</v>
      </c>
      <c r="BS47" s="71">
        <f t="shared" si="37"/>
        <v>0</v>
      </c>
      <c r="BT47" s="71"/>
      <c r="BU47" s="194">
        <f t="shared" si="38"/>
        <v>0</v>
      </c>
      <c r="BV47" s="194">
        <f t="shared" si="39"/>
        <v>0</v>
      </c>
      <c r="BW47" s="70"/>
      <c r="BX47" s="194">
        <f t="shared" si="40"/>
        <v>0</v>
      </c>
      <c r="BY47" s="194">
        <f t="shared" si="41"/>
        <v>0</v>
      </c>
      <c r="BZ47" s="71"/>
      <c r="CA47" s="194">
        <f t="shared" si="42"/>
        <v>0</v>
      </c>
      <c r="CB47" s="194">
        <f t="shared" si="43"/>
        <v>0</v>
      </c>
    </row>
    <row r="48" spans="2:80" x14ac:dyDescent="0.25">
      <c r="B48" s="123">
        <v>38</v>
      </c>
      <c r="C48" s="6"/>
      <c r="D48" s="8"/>
      <c r="E48" s="6"/>
      <c r="F48" s="6"/>
      <c r="G48" s="6"/>
      <c r="H48" s="6"/>
      <c r="I48" s="1"/>
      <c r="J48" s="6"/>
      <c r="K48" s="1"/>
      <c r="L48" s="6"/>
      <c r="M48" s="1"/>
      <c r="N48" s="95">
        <f>E48*'Cost Master'!A$4</f>
        <v>0</v>
      </c>
      <c r="O48" s="75">
        <f>F48*'Cost Master'!B$4</f>
        <v>0</v>
      </c>
      <c r="P48" s="75">
        <f>G48*'Cost Master'!C$4</f>
        <v>0</v>
      </c>
      <c r="Q48" s="75">
        <f>H48*'Cost Master'!D$4</f>
        <v>0</v>
      </c>
      <c r="R48" s="75">
        <f>Q48*'Cost Master'!G$4</f>
        <v>0</v>
      </c>
      <c r="S48" s="75">
        <f t="shared" si="6"/>
        <v>0</v>
      </c>
      <c r="T48" s="75" t="str">
        <f t="shared" si="7"/>
        <v>0</v>
      </c>
      <c r="U48" s="75">
        <f>J48*'Cost Master'!E$4</f>
        <v>0</v>
      </c>
      <c r="V48" s="75">
        <f>U48*'Cost Master'!G$4</f>
        <v>0</v>
      </c>
      <c r="W48" s="75">
        <f t="shared" si="8"/>
        <v>0</v>
      </c>
      <c r="X48" s="75" t="str">
        <f t="shared" si="9"/>
        <v>0</v>
      </c>
      <c r="Y48" s="75">
        <f>L48*'Cost Master'!F$4</f>
        <v>0</v>
      </c>
      <c r="Z48" s="75">
        <f>Y48*'Cost Master'!G$4</f>
        <v>0</v>
      </c>
      <c r="AA48" s="75">
        <f t="shared" si="10"/>
        <v>0</v>
      </c>
      <c r="AB48" s="96" t="str">
        <f t="shared" si="11"/>
        <v>0</v>
      </c>
      <c r="AC48" s="91">
        <f t="shared" si="12"/>
        <v>0</v>
      </c>
      <c r="AD48" s="43">
        <f>AC48*'Cost Master'!G$4</f>
        <v>0</v>
      </c>
      <c r="AE48" s="105">
        <f t="shared" si="13"/>
        <v>0</v>
      </c>
      <c r="AF48" s="119"/>
      <c r="AG48" s="6"/>
      <c r="AH48" s="7"/>
      <c r="AI48" s="56">
        <f t="shared" si="14"/>
        <v>0</v>
      </c>
      <c r="AJ48" s="42">
        <f t="shared" si="15"/>
        <v>0</v>
      </c>
      <c r="AK48" s="42" t="str">
        <f t="shared" si="16"/>
        <v/>
      </c>
      <c r="AL48" s="42" t="str">
        <f t="shared" si="17"/>
        <v/>
      </c>
      <c r="AM48" s="7" t="s">
        <v>67</v>
      </c>
      <c r="AO48" s="71"/>
      <c r="AP48" s="194">
        <f t="shared" si="18"/>
        <v>0</v>
      </c>
      <c r="AQ48" s="194">
        <f t="shared" si="44"/>
        <v>0</v>
      </c>
      <c r="AR48" s="194">
        <f t="shared" si="19"/>
        <v>0</v>
      </c>
      <c r="AS48" s="71"/>
      <c r="AT48" s="194">
        <f t="shared" si="20"/>
        <v>0</v>
      </c>
      <c r="AU48" s="194">
        <f t="shared" si="21"/>
        <v>0</v>
      </c>
      <c r="AV48" s="71"/>
      <c r="AW48" s="194">
        <f t="shared" si="22"/>
        <v>0</v>
      </c>
      <c r="AX48" s="194">
        <f t="shared" si="23"/>
        <v>0</v>
      </c>
      <c r="AY48" s="71"/>
      <c r="AZ48" s="194">
        <f t="shared" si="24"/>
        <v>0</v>
      </c>
      <c r="BA48" s="194">
        <f t="shared" si="25"/>
        <v>0</v>
      </c>
      <c r="BB48" s="70"/>
      <c r="BC48" s="194">
        <f t="shared" si="26"/>
        <v>0</v>
      </c>
      <c r="BD48" s="194">
        <f t="shared" si="27"/>
        <v>0</v>
      </c>
      <c r="BE48" s="70"/>
      <c r="BF48" s="194">
        <f t="shared" si="28"/>
        <v>0</v>
      </c>
      <c r="BG48" s="194">
        <f t="shared" si="29"/>
        <v>0</v>
      </c>
      <c r="BH48" s="71"/>
      <c r="BI48" s="194">
        <f t="shared" si="30"/>
        <v>0</v>
      </c>
      <c r="BJ48" s="194">
        <f t="shared" si="31"/>
        <v>0</v>
      </c>
      <c r="BK48" s="70"/>
      <c r="BL48" s="194">
        <f t="shared" si="32"/>
        <v>0</v>
      </c>
      <c r="BM48" s="194">
        <f t="shared" si="33"/>
        <v>0</v>
      </c>
      <c r="BN48" s="71"/>
      <c r="BO48" s="71">
        <f t="shared" si="34"/>
        <v>0</v>
      </c>
      <c r="BP48" s="71">
        <f t="shared" si="35"/>
        <v>0</v>
      </c>
      <c r="BQ48" s="71"/>
      <c r="BR48" s="71">
        <f t="shared" si="36"/>
        <v>0</v>
      </c>
      <c r="BS48" s="71">
        <f t="shared" si="37"/>
        <v>0</v>
      </c>
      <c r="BT48" s="71"/>
      <c r="BU48" s="194">
        <f t="shared" si="38"/>
        <v>0</v>
      </c>
      <c r="BV48" s="194">
        <f t="shared" si="39"/>
        <v>0</v>
      </c>
      <c r="BW48" s="70"/>
      <c r="BX48" s="194">
        <f t="shared" si="40"/>
        <v>0</v>
      </c>
      <c r="BY48" s="194">
        <f t="shared" si="41"/>
        <v>0</v>
      </c>
      <c r="BZ48" s="71"/>
      <c r="CA48" s="194">
        <f t="shared" si="42"/>
        <v>0</v>
      </c>
      <c r="CB48" s="194">
        <f t="shared" si="43"/>
        <v>0</v>
      </c>
    </row>
    <row r="49" spans="2:80" x14ac:dyDescent="0.25">
      <c r="B49" s="123">
        <v>39</v>
      </c>
      <c r="C49" s="6"/>
      <c r="D49" s="8"/>
      <c r="E49" s="6"/>
      <c r="F49" s="6"/>
      <c r="G49" s="6"/>
      <c r="H49" s="6"/>
      <c r="I49" s="1"/>
      <c r="J49" s="6"/>
      <c r="K49" s="1"/>
      <c r="L49" s="6"/>
      <c r="M49" s="1"/>
      <c r="N49" s="95">
        <f>E49*'Cost Master'!A$4</f>
        <v>0</v>
      </c>
      <c r="O49" s="75">
        <f>F49*'Cost Master'!B$4</f>
        <v>0</v>
      </c>
      <c r="P49" s="75">
        <f>G49*'Cost Master'!C$4</f>
        <v>0</v>
      </c>
      <c r="Q49" s="75">
        <f>H49*'Cost Master'!D$4</f>
        <v>0</v>
      </c>
      <c r="R49" s="75">
        <f>Q49*'Cost Master'!G$4</f>
        <v>0</v>
      </c>
      <c r="S49" s="75">
        <f t="shared" si="6"/>
        <v>0</v>
      </c>
      <c r="T49" s="75" t="str">
        <f t="shared" si="7"/>
        <v>0</v>
      </c>
      <c r="U49" s="75">
        <f>J49*'Cost Master'!E$4</f>
        <v>0</v>
      </c>
      <c r="V49" s="75">
        <f>U49*'Cost Master'!G$4</f>
        <v>0</v>
      </c>
      <c r="W49" s="75">
        <f t="shared" si="8"/>
        <v>0</v>
      </c>
      <c r="X49" s="75" t="str">
        <f t="shared" si="9"/>
        <v>0</v>
      </c>
      <c r="Y49" s="75">
        <f>L49*'Cost Master'!F$4</f>
        <v>0</v>
      </c>
      <c r="Z49" s="75">
        <f>Y49*'Cost Master'!G$4</f>
        <v>0</v>
      </c>
      <c r="AA49" s="75">
        <f t="shared" si="10"/>
        <v>0</v>
      </c>
      <c r="AB49" s="96" t="str">
        <f t="shared" si="11"/>
        <v>0</v>
      </c>
      <c r="AC49" s="91">
        <f t="shared" si="12"/>
        <v>0</v>
      </c>
      <c r="AD49" s="43">
        <f>AC49*'Cost Master'!G$4</f>
        <v>0</v>
      </c>
      <c r="AE49" s="105">
        <f t="shared" si="13"/>
        <v>0</v>
      </c>
      <c r="AF49" s="119"/>
      <c r="AG49" s="6"/>
      <c r="AH49" s="7"/>
      <c r="AI49" s="56">
        <f t="shared" si="14"/>
        <v>0</v>
      </c>
      <c r="AJ49" s="42">
        <f t="shared" si="15"/>
        <v>0</v>
      </c>
      <c r="AK49" s="42" t="str">
        <f t="shared" si="16"/>
        <v/>
      </c>
      <c r="AL49" s="42" t="str">
        <f t="shared" si="17"/>
        <v/>
      </c>
      <c r="AM49" s="7" t="s">
        <v>67</v>
      </c>
      <c r="AO49" s="71"/>
      <c r="AP49" s="194">
        <f t="shared" si="18"/>
        <v>0</v>
      </c>
      <c r="AQ49" s="194">
        <f t="shared" si="44"/>
        <v>0</v>
      </c>
      <c r="AR49" s="194">
        <f t="shared" si="19"/>
        <v>0</v>
      </c>
      <c r="AS49" s="71"/>
      <c r="AT49" s="194">
        <f t="shared" si="20"/>
        <v>0</v>
      </c>
      <c r="AU49" s="194">
        <f t="shared" si="21"/>
        <v>0</v>
      </c>
      <c r="AV49" s="71"/>
      <c r="AW49" s="194">
        <f t="shared" si="22"/>
        <v>0</v>
      </c>
      <c r="AX49" s="194">
        <f t="shared" si="23"/>
        <v>0</v>
      </c>
      <c r="AY49" s="71"/>
      <c r="AZ49" s="194">
        <f t="shared" si="24"/>
        <v>0</v>
      </c>
      <c r="BA49" s="194">
        <f t="shared" si="25"/>
        <v>0</v>
      </c>
      <c r="BB49" s="70"/>
      <c r="BC49" s="194">
        <f t="shared" si="26"/>
        <v>0</v>
      </c>
      <c r="BD49" s="194">
        <f t="shared" si="27"/>
        <v>0</v>
      </c>
      <c r="BE49" s="70"/>
      <c r="BF49" s="194">
        <f t="shared" si="28"/>
        <v>0</v>
      </c>
      <c r="BG49" s="194">
        <f t="shared" si="29"/>
        <v>0</v>
      </c>
      <c r="BH49" s="71"/>
      <c r="BI49" s="194">
        <f t="shared" si="30"/>
        <v>0</v>
      </c>
      <c r="BJ49" s="194">
        <f t="shared" si="31"/>
        <v>0</v>
      </c>
      <c r="BK49" s="70"/>
      <c r="BL49" s="194">
        <f t="shared" si="32"/>
        <v>0</v>
      </c>
      <c r="BM49" s="194">
        <f t="shared" si="33"/>
        <v>0</v>
      </c>
      <c r="BN49" s="71"/>
      <c r="BO49" s="71">
        <f t="shared" si="34"/>
        <v>0</v>
      </c>
      <c r="BP49" s="71">
        <f t="shared" si="35"/>
        <v>0</v>
      </c>
      <c r="BQ49" s="71"/>
      <c r="BR49" s="71">
        <f t="shared" si="36"/>
        <v>0</v>
      </c>
      <c r="BS49" s="71">
        <f t="shared" si="37"/>
        <v>0</v>
      </c>
      <c r="BT49" s="71"/>
      <c r="BU49" s="194">
        <f t="shared" si="38"/>
        <v>0</v>
      </c>
      <c r="BV49" s="194">
        <f t="shared" si="39"/>
        <v>0</v>
      </c>
      <c r="BW49" s="70"/>
      <c r="BX49" s="194">
        <f t="shared" si="40"/>
        <v>0</v>
      </c>
      <c r="BY49" s="194">
        <f t="shared" si="41"/>
        <v>0</v>
      </c>
      <c r="BZ49" s="71"/>
      <c r="CA49" s="194">
        <f t="shared" si="42"/>
        <v>0</v>
      </c>
      <c r="CB49" s="194">
        <f t="shared" si="43"/>
        <v>0</v>
      </c>
    </row>
    <row r="50" spans="2:80" x14ac:dyDescent="0.25">
      <c r="B50" s="123">
        <v>40</v>
      </c>
      <c r="C50" s="6"/>
      <c r="D50" s="8"/>
      <c r="E50" s="6"/>
      <c r="F50" s="6"/>
      <c r="G50" s="6"/>
      <c r="H50" s="6"/>
      <c r="I50" s="1"/>
      <c r="J50" s="6"/>
      <c r="K50" s="1"/>
      <c r="L50" s="6"/>
      <c r="M50" s="1"/>
      <c r="N50" s="95">
        <f>E50*'Cost Master'!A$4</f>
        <v>0</v>
      </c>
      <c r="O50" s="75">
        <f>F50*'Cost Master'!B$4</f>
        <v>0</v>
      </c>
      <c r="P50" s="75">
        <f>G50*'Cost Master'!C$4</f>
        <v>0</v>
      </c>
      <c r="Q50" s="75">
        <f>H50*'Cost Master'!D$4</f>
        <v>0</v>
      </c>
      <c r="R50" s="75">
        <f>Q50*'Cost Master'!G$4</f>
        <v>0</v>
      </c>
      <c r="S50" s="75">
        <f t="shared" si="6"/>
        <v>0</v>
      </c>
      <c r="T50" s="75" t="str">
        <f t="shared" si="7"/>
        <v>0</v>
      </c>
      <c r="U50" s="75">
        <f>J50*'Cost Master'!E$4</f>
        <v>0</v>
      </c>
      <c r="V50" s="75">
        <f>U50*'Cost Master'!G$4</f>
        <v>0</v>
      </c>
      <c r="W50" s="75">
        <f t="shared" si="8"/>
        <v>0</v>
      </c>
      <c r="X50" s="75" t="str">
        <f t="shared" si="9"/>
        <v>0</v>
      </c>
      <c r="Y50" s="75">
        <f>L50*'Cost Master'!F$4</f>
        <v>0</v>
      </c>
      <c r="Z50" s="75">
        <f>Y50*'Cost Master'!G$4</f>
        <v>0</v>
      </c>
      <c r="AA50" s="75">
        <f t="shared" si="10"/>
        <v>0</v>
      </c>
      <c r="AB50" s="96" t="str">
        <f t="shared" si="11"/>
        <v>0</v>
      </c>
      <c r="AC50" s="91">
        <f t="shared" si="12"/>
        <v>0</v>
      </c>
      <c r="AD50" s="43">
        <f>AC50*'Cost Master'!G$4</f>
        <v>0</v>
      </c>
      <c r="AE50" s="105">
        <f t="shared" si="13"/>
        <v>0</v>
      </c>
      <c r="AF50" s="119"/>
      <c r="AG50" s="6"/>
      <c r="AH50" s="7"/>
      <c r="AI50" s="56">
        <f t="shared" si="14"/>
        <v>0</v>
      </c>
      <c r="AJ50" s="42">
        <f t="shared" si="15"/>
        <v>0</v>
      </c>
      <c r="AK50" s="42" t="str">
        <f t="shared" si="16"/>
        <v/>
      </c>
      <c r="AL50" s="42" t="str">
        <f t="shared" si="17"/>
        <v/>
      </c>
      <c r="AM50" s="7" t="s">
        <v>67</v>
      </c>
      <c r="AO50" s="71"/>
      <c r="AP50" s="194">
        <f t="shared" si="18"/>
        <v>0</v>
      </c>
      <c r="AQ50" s="194">
        <f t="shared" si="44"/>
        <v>0</v>
      </c>
      <c r="AR50" s="194">
        <f t="shared" si="19"/>
        <v>0</v>
      </c>
      <c r="AS50" s="71"/>
      <c r="AT50" s="194">
        <f t="shared" si="20"/>
        <v>0</v>
      </c>
      <c r="AU50" s="194">
        <f t="shared" si="21"/>
        <v>0</v>
      </c>
      <c r="AV50" s="71"/>
      <c r="AW50" s="194">
        <f t="shared" si="22"/>
        <v>0</v>
      </c>
      <c r="AX50" s="194">
        <f t="shared" si="23"/>
        <v>0</v>
      </c>
      <c r="AY50" s="71"/>
      <c r="AZ50" s="194">
        <f t="shared" si="24"/>
        <v>0</v>
      </c>
      <c r="BA50" s="194">
        <f t="shared" si="25"/>
        <v>0</v>
      </c>
      <c r="BB50" s="70"/>
      <c r="BC50" s="194">
        <f t="shared" si="26"/>
        <v>0</v>
      </c>
      <c r="BD50" s="194">
        <f t="shared" si="27"/>
        <v>0</v>
      </c>
      <c r="BE50" s="70"/>
      <c r="BF50" s="194">
        <f t="shared" si="28"/>
        <v>0</v>
      </c>
      <c r="BG50" s="194">
        <f t="shared" si="29"/>
        <v>0</v>
      </c>
      <c r="BH50" s="71"/>
      <c r="BI50" s="194">
        <f t="shared" si="30"/>
        <v>0</v>
      </c>
      <c r="BJ50" s="194">
        <f t="shared" si="31"/>
        <v>0</v>
      </c>
      <c r="BK50" s="70"/>
      <c r="BL50" s="194">
        <f t="shared" si="32"/>
        <v>0</v>
      </c>
      <c r="BM50" s="194">
        <f t="shared" si="33"/>
        <v>0</v>
      </c>
      <c r="BN50" s="71"/>
      <c r="BO50" s="71">
        <f t="shared" si="34"/>
        <v>0</v>
      </c>
      <c r="BP50" s="71">
        <f t="shared" si="35"/>
        <v>0</v>
      </c>
      <c r="BQ50" s="71"/>
      <c r="BR50" s="71">
        <f t="shared" si="36"/>
        <v>0</v>
      </c>
      <c r="BS50" s="71">
        <f t="shared" si="37"/>
        <v>0</v>
      </c>
      <c r="BT50" s="71"/>
      <c r="BU50" s="194">
        <f t="shared" si="38"/>
        <v>0</v>
      </c>
      <c r="BV50" s="194">
        <f t="shared" si="39"/>
        <v>0</v>
      </c>
      <c r="BW50" s="70"/>
      <c r="BX50" s="194">
        <f t="shared" si="40"/>
        <v>0</v>
      </c>
      <c r="BY50" s="194">
        <f t="shared" si="41"/>
        <v>0</v>
      </c>
      <c r="BZ50" s="71"/>
      <c r="CA50" s="194">
        <f t="shared" si="42"/>
        <v>0</v>
      </c>
      <c r="CB50" s="194">
        <f t="shared" si="43"/>
        <v>0</v>
      </c>
    </row>
    <row r="51" spans="2:80" x14ac:dyDescent="0.25">
      <c r="B51" s="123">
        <v>41</v>
      </c>
      <c r="C51" s="6"/>
      <c r="D51" s="8"/>
      <c r="E51" s="6"/>
      <c r="F51" s="6"/>
      <c r="G51" s="6"/>
      <c r="H51" s="6"/>
      <c r="I51" s="1"/>
      <c r="J51" s="6"/>
      <c r="K51" s="1"/>
      <c r="L51" s="6"/>
      <c r="M51" s="1"/>
      <c r="N51" s="95">
        <f>E51*'Cost Master'!A$4</f>
        <v>0</v>
      </c>
      <c r="O51" s="75">
        <f>F51*'Cost Master'!B$4</f>
        <v>0</v>
      </c>
      <c r="P51" s="75">
        <f>G51*'Cost Master'!C$4</f>
        <v>0</v>
      </c>
      <c r="Q51" s="75">
        <f>H51*'Cost Master'!D$4</f>
        <v>0</v>
      </c>
      <c r="R51" s="75">
        <f>Q51*'Cost Master'!G$4</f>
        <v>0</v>
      </c>
      <c r="S51" s="75">
        <f t="shared" si="6"/>
        <v>0</v>
      </c>
      <c r="T51" s="75" t="str">
        <f t="shared" si="7"/>
        <v>0</v>
      </c>
      <c r="U51" s="75">
        <f>J51*'Cost Master'!E$4</f>
        <v>0</v>
      </c>
      <c r="V51" s="75">
        <f>U51*'Cost Master'!G$4</f>
        <v>0</v>
      </c>
      <c r="W51" s="75">
        <f t="shared" si="8"/>
        <v>0</v>
      </c>
      <c r="X51" s="75" t="str">
        <f t="shared" si="9"/>
        <v>0</v>
      </c>
      <c r="Y51" s="75">
        <f>L51*'Cost Master'!F$4</f>
        <v>0</v>
      </c>
      <c r="Z51" s="75">
        <f>Y51*'Cost Master'!G$4</f>
        <v>0</v>
      </c>
      <c r="AA51" s="75">
        <f t="shared" si="10"/>
        <v>0</v>
      </c>
      <c r="AB51" s="96" t="str">
        <f t="shared" si="11"/>
        <v>0</v>
      </c>
      <c r="AC51" s="91">
        <f t="shared" si="12"/>
        <v>0</v>
      </c>
      <c r="AD51" s="43">
        <f>AC51*'Cost Master'!G$4</f>
        <v>0</v>
      </c>
      <c r="AE51" s="105">
        <f t="shared" si="13"/>
        <v>0</v>
      </c>
      <c r="AF51" s="119"/>
      <c r="AG51" s="6"/>
      <c r="AH51" s="7"/>
      <c r="AI51" s="56">
        <f t="shared" si="14"/>
        <v>0</v>
      </c>
      <c r="AJ51" s="42">
        <f t="shared" si="15"/>
        <v>0</v>
      </c>
      <c r="AK51" s="42" t="str">
        <f t="shared" si="16"/>
        <v/>
      </c>
      <c r="AL51" s="42" t="str">
        <f t="shared" si="17"/>
        <v/>
      </c>
      <c r="AM51" s="7" t="s">
        <v>67</v>
      </c>
      <c r="AO51" s="71"/>
      <c r="AP51" s="194">
        <f t="shared" si="18"/>
        <v>0</v>
      </c>
      <c r="AQ51" s="194">
        <f t="shared" si="44"/>
        <v>0</v>
      </c>
      <c r="AR51" s="194">
        <f t="shared" si="19"/>
        <v>0</v>
      </c>
      <c r="AS51" s="71"/>
      <c r="AT51" s="194">
        <f t="shared" si="20"/>
        <v>0</v>
      </c>
      <c r="AU51" s="194">
        <f t="shared" si="21"/>
        <v>0</v>
      </c>
      <c r="AV51" s="71"/>
      <c r="AW51" s="194">
        <f t="shared" si="22"/>
        <v>0</v>
      </c>
      <c r="AX51" s="194">
        <f t="shared" si="23"/>
        <v>0</v>
      </c>
      <c r="AY51" s="71"/>
      <c r="AZ51" s="194">
        <f t="shared" si="24"/>
        <v>0</v>
      </c>
      <c r="BA51" s="194">
        <f t="shared" si="25"/>
        <v>0</v>
      </c>
      <c r="BB51" s="70"/>
      <c r="BC51" s="194">
        <f t="shared" si="26"/>
        <v>0</v>
      </c>
      <c r="BD51" s="194">
        <f t="shared" si="27"/>
        <v>0</v>
      </c>
      <c r="BE51" s="70"/>
      <c r="BF51" s="194">
        <f t="shared" si="28"/>
        <v>0</v>
      </c>
      <c r="BG51" s="194">
        <f t="shared" si="29"/>
        <v>0</v>
      </c>
      <c r="BH51" s="71"/>
      <c r="BI51" s="194">
        <f t="shared" si="30"/>
        <v>0</v>
      </c>
      <c r="BJ51" s="194">
        <f t="shared" si="31"/>
        <v>0</v>
      </c>
      <c r="BK51" s="70"/>
      <c r="BL51" s="194">
        <f t="shared" si="32"/>
        <v>0</v>
      </c>
      <c r="BM51" s="194">
        <f t="shared" si="33"/>
        <v>0</v>
      </c>
      <c r="BN51" s="71"/>
      <c r="BO51" s="71">
        <f t="shared" si="34"/>
        <v>0</v>
      </c>
      <c r="BP51" s="71">
        <f t="shared" si="35"/>
        <v>0</v>
      </c>
      <c r="BQ51" s="71"/>
      <c r="BR51" s="71">
        <f t="shared" si="36"/>
        <v>0</v>
      </c>
      <c r="BS51" s="71">
        <f t="shared" si="37"/>
        <v>0</v>
      </c>
      <c r="BT51" s="71"/>
      <c r="BU51" s="194">
        <f t="shared" si="38"/>
        <v>0</v>
      </c>
      <c r="BV51" s="194">
        <f t="shared" si="39"/>
        <v>0</v>
      </c>
      <c r="BW51" s="70"/>
      <c r="BX51" s="194">
        <f t="shared" si="40"/>
        <v>0</v>
      </c>
      <c r="BY51" s="194">
        <f t="shared" si="41"/>
        <v>0</v>
      </c>
      <c r="BZ51" s="71"/>
      <c r="CA51" s="194">
        <f t="shared" si="42"/>
        <v>0</v>
      </c>
      <c r="CB51" s="194">
        <f t="shared" si="43"/>
        <v>0</v>
      </c>
    </row>
    <row r="52" spans="2:80" x14ac:dyDescent="0.25">
      <c r="B52" s="123">
        <v>42</v>
      </c>
      <c r="C52" s="6"/>
      <c r="D52" s="8"/>
      <c r="E52" s="6"/>
      <c r="F52" s="6"/>
      <c r="G52" s="6"/>
      <c r="H52" s="6"/>
      <c r="I52" s="1"/>
      <c r="J52" s="6"/>
      <c r="K52" s="1"/>
      <c r="L52" s="6"/>
      <c r="M52" s="1"/>
      <c r="N52" s="95">
        <f>E52*'Cost Master'!A$4</f>
        <v>0</v>
      </c>
      <c r="O52" s="75">
        <f>F52*'Cost Master'!B$4</f>
        <v>0</v>
      </c>
      <c r="P52" s="75">
        <f>G52*'Cost Master'!C$4</f>
        <v>0</v>
      </c>
      <c r="Q52" s="75">
        <f>H52*'Cost Master'!D$4</f>
        <v>0</v>
      </c>
      <c r="R52" s="75">
        <f>Q52*'Cost Master'!G$4</f>
        <v>0</v>
      </c>
      <c r="S52" s="75">
        <f t="shared" si="6"/>
        <v>0</v>
      </c>
      <c r="T52" s="75" t="str">
        <f t="shared" si="7"/>
        <v>0</v>
      </c>
      <c r="U52" s="75">
        <f>J52*'Cost Master'!E$4</f>
        <v>0</v>
      </c>
      <c r="V52" s="75">
        <f>U52*'Cost Master'!G$4</f>
        <v>0</v>
      </c>
      <c r="W52" s="75">
        <f t="shared" si="8"/>
        <v>0</v>
      </c>
      <c r="X52" s="75" t="str">
        <f t="shared" si="9"/>
        <v>0</v>
      </c>
      <c r="Y52" s="75">
        <f>L52*'Cost Master'!F$4</f>
        <v>0</v>
      </c>
      <c r="Z52" s="75">
        <f>Y52*'Cost Master'!G$4</f>
        <v>0</v>
      </c>
      <c r="AA52" s="75">
        <f t="shared" si="10"/>
        <v>0</v>
      </c>
      <c r="AB52" s="96" t="str">
        <f t="shared" si="11"/>
        <v>0</v>
      </c>
      <c r="AC52" s="91">
        <f t="shared" si="12"/>
        <v>0</v>
      </c>
      <c r="AD52" s="43">
        <f>AC52*'Cost Master'!G$4</f>
        <v>0</v>
      </c>
      <c r="AE52" s="105">
        <f t="shared" si="13"/>
        <v>0</v>
      </c>
      <c r="AF52" s="119"/>
      <c r="AG52" s="6"/>
      <c r="AH52" s="7"/>
      <c r="AI52" s="56">
        <f t="shared" si="14"/>
        <v>0</v>
      </c>
      <c r="AJ52" s="42">
        <f t="shared" si="15"/>
        <v>0</v>
      </c>
      <c r="AK52" s="42" t="str">
        <f t="shared" si="16"/>
        <v/>
      </c>
      <c r="AL52" s="42" t="str">
        <f t="shared" si="17"/>
        <v/>
      </c>
      <c r="AM52" s="7" t="s">
        <v>67</v>
      </c>
      <c r="AO52" s="71"/>
      <c r="AP52" s="194">
        <f t="shared" si="18"/>
        <v>0</v>
      </c>
      <c r="AQ52" s="194">
        <f t="shared" si="44"/>
        <v>0</v>
      </c>
      <c r="AR52" s="194">
        <f t="shared" si="19"/>
        <v>0</v>
      </c>
      <c r="AS52" s="71"/>
      <c r="AT52" s="194">
        <f t="shared" si="20"/>
        <v>0</v>
      </c>
      <c r="AU52" s="194">
        <f t="shared" si="21"/>
        <v>0</v>
      </c>
      <c r="AV52" s="71"/>
      <c r="AW52" s="194">
        <f t="shared" si="22"/>
        <v>0</v>
      </c>
      <c r="AX52" s="194">
        <f t="shared" si="23"/>
        <v>0</v>
      </c>
      <c r="AY52" s="71"/>
      <c r="AZ52" s="194">
        <f t="shared" si="24"/>
        <v>0</v>
      </c>
      <c r="BA52" s="194">
        <f t="shared" si="25"/>
        <v>0</v>
      </c>
      <c r="BB52" s="70"/>
      <c r="BC52" s="194">
        <f t="shared" si="26"/>
        <v>0</v>
      </c>
      <c r="BD52" s="194">
        <f t="shared" si="27"/>
        <v>0</v>
      </c>
      <c r="BE52" s="70"/>
      <c r="BF52" s="194">
        <f t="shared" si="28"/>
        <v>0</v>
      </c>
      <c r="BG52" s="194">
        <f t="shared" si="29"/>
        <v>0</v>
      </c>
      <c r="BH52" s="71"/>
      <c r="BI52" s="194">
        <f t="shared" si="30"/>
        <v>0</v>
      </c>
      <c r="BJ52" s="194">
        <f t="shared" si="31"/>
        <v>0</v>
      </c>
      <c r="BK52" s="70"/>
      <c r="BL52" s="194">
        <f t="shared" si="32"/>
        <v>0</v>
      </c>
      <c r="BM52" s="194">
        <f t="shared" si="33"/>
        <v>0</v>
      </c>
      <c r="BN52" s="71"/>
      <c r="BO52" s="71">
        <f t="shared" si="34"/>
        <v>0</v>
      </c>
      <c r="BP52" s="71">
        <f t="shared" si="35"/>
        <v>0</v>
      </c>
      <c r="BQ52" s="71"/>
      <c r="BR52" s="71">
        <f t="shared" si="36"/>
        <v>0</v>
      </c>
      <c r="BS52" s="71">
        <f t="shared" si="37"/>
        <v>0</v>
      </c>
      <c r="BT52" s="71"/>
      <c r="BU52" s="194">
        <f t="shared" si="38"/>
        <v>0</v>
      </c>
      <c r="BV52" s="194">
        <f t="shared" si="39"/>
        <v>0</v>
      </c>
      <c r="BW52" s="70"/>
      <c r="BX52" s="194">
        <f t="shared" si="40"/>
        <v>0</v>
      </c>
      <c r="BY52" s="194">
        <f t="shared" si="41"/>
        <v>0</v>
      </c>
      <c r="BZ52" s="71"/>
      <c r="CA52" s="194">
        <f t="shared" si="42"/>
        <v>0</v>
      </c>
      <c r="CB52" s="194">
        <f t="shared" si="43"/>
        <v>0</v>
      </c>
    </row>
    <row r="53" spans="2:80" x14ac:dyDescent="0.25">
      <c r="B53" s="123">
        <v>43</v>
      </c>
      <c r="C53" s="6"/>
      <c r="D53" s="8"/>
      <c r="E53" s="6"/>
      <c r="F53" s="6"/>
      <c r="G53" s="6"/>
      <c r="H53" s="6"/>
      <c r="I53" s="1"/>
      <c r="J53" s="6"/>
      <c r="K53" s="1"/>
      <c r="L53" s="6"/>
      <c r="M53" s="1"/>
      <c r="N53" s="95">
        <f>E53*'Cost Master'!A$4</f>
        <v>0</v>
      </c>
      <c r="O53" s="75">
        <f>F53*'Cost Master'!B$4</f>
        <v>0</v>
      </c>
      <c r="P53" s="75">
        <f>G53*'Cost Master'!C$4</f>
        <v>0</v>
      </c>
      <c r="Q53" s="75">
        <f>H53*'Cost Master'!D$4</f>
        <v>0</v>
      </c>
      <c r="R53" s="75">
        <f>Q53*'Cost Master'!G$4</f>
        <v>0</v>
      </c>
      <c r="S53" s="75">
        <f t="shared" si="6"/>
        <v>0</v>
      </c>
      <c r="T53" s="75" t="str">
        <f t="shared" si="7"/>
        <v>0</v>
      </c>
      <c r="U53" s="75">
        <f>J53*'Cost Master'!E$4</f>
        <v>0</v>
      </c>
      <c r="V53" s="75">
        <f>U53*'Cost Master'!G$4</f>
        <v>0</v>
      </c>
      <c r="W53" s="75">
        <f t="shared" si="8"/>
        <v>0</v>
      </c>
      <c r="X53" s="75" t="str">
        <f t="shared" si="9"/>
        <v>0</v>
      </c>
      <c r="Y53" s="75">
        <f>L53*'Cost Master'!F$4</f>
        <v>0</v>
      </c>
      <c r="Z53" s="75">
        <f>Y53*'Cost Master'!G$4</f>
        <v>0</v>
      </c>
      <c r="AA53" s="75">
        <f t="shared" si="10"/>
        <v>0</v>
      </c>
      <c r="AB53" s="96" t="str">
        <f t="shared" si="11"/>
        <v>0</v>
      </c>
      <c r="AC53" s="91">
        <f t="shared" si="12"/>
        <v>0</v>
      </c>
      <c r="AD53" s="43">
        <f>AC53*'Cost Master'!G$4</f>
        <v>0</v>
      </c>
      <c r="AE53" s="105">
        <f t="shared" si="13"/>
        <v>0</v>
      </c>
      <c r="AF53" s="119"/>
      <c r="AG53" s="6"/>
      <c r="AH53" s="7"/>
      <c r="AI53" s="56">
        <f t="shared" si="14"/>
        <v>0</v>
      </c>
      <c r="AJ53" s="42">
        <f t="shared" si="15"/>
        <v>0</v>
      </c>
      <c r="AK53" s="42" t="str">
        <f t="shared" si="16"/>
        <v/>
      </c>
      <c r="AL53" s="42" t="str">
        <f t="shared" si="17"/>
        <v/>
      </c>
      <c r="AM53" s="7" t="s">
        <v>67</v>
      </c>
      <c r="AO53" s="71"/>
      <c r="AP53" s="194">
        <f t="shared" si="18"/>
        <v>0</v>
      </c>
      <c r="AQ53" s="194">
        <f t="shared" si="44"/>
        <v>0</v>
      </c>
      <c r="AR53" s="194">
        <f t="shared" si="19"/>
        <v>0</v>
      </c>
      <c r="AS53" s="71"/>
      <c r="AT53" s="194">
        <f t="shared" si="20"/>
        <v>0</v>
      </c>
      <c r="AU53" s="194">
        <f t="shared" si="21"/>
        <v>0</v>
      </c>
      <c r="AV53" s="71"/>
      <c r="AW53" s="194">
        <f t="shared" si="22"/>
        <v>0</v>
      </c>
      <c r="AX53" s="194">
        <f t="shared" si="23"/>
        <v>0</v>
      </c>
      <c r="AY53" s="71"/>
      <c r="AZ53" s="194">
        <f t="shared" si="24"/>
        <v>0</v>
      </c>
      <c r="BA53" s="194">
        <f t="shared" si="25"/>
        <v>0</v>
      </c>
      <c r="BB53" s="70"/>
      <c r="BC53" s="194">
        <f t="shared" si="26"/>
        <v>0</v>
      </c>
      <c r="BD53" s="194">
        <f t="shared" si="27"/>
        <v>0</v>
      </c>
      <c r="BE53" s="70"/>
      <c r="BF53" s="194">
        <f t="shared" si="28"/>
        <v>0</v>
      </c>
      <c r="BG53" s="194">
        <f t="shared" si="29"/>
        <v>0</v>
      </c>
      <c r="BH53" s="71"/>
      <c r="BI53" s="194">
        <f t="shared" si="30"/>
        <v>0</v>
      </c>
      <c r="BJ53" s="194">
        <f t="shared" si="31"/>
        <v>0</v>
      </c>
      <c r="BK53" s="70"/>
      <c r="BL53" s="194">
        <f t="shared" si="32"/>
        <v>0</v>
      </c>
      <c r="BM53" s="194">
        <f t="shared" si="33"/>
        <v>0</v>
      </c>
      <c r="BN53" s="71"/>
      <c r="BO53" s="71">
        <f t="shared" si="34"/>
        <v>0</v>
      </c>
      <c r="BP53" s="71">
        <f t="shared" si="35"/>
        <v>0</v>
      </c>
      <c r="BQ53" s="71"/>
      <c r="BR53" s="71">
        <f t="shared" si="36"/>
        <v>0</v>
      </c>
      <c r="BS53" s="71">
        <f t="shared" si="37"/>
        <v>0</v>
      </c>
      <c r="BT53" s="71"/>
      <c r="BU53" s="194">
        <f t="shared" si="38"/>
        <v>0</v>
      </c>
      <c r="BV53" s="194">
        <f t="shared" si="39"/>
        <v>0</v>
      </c>
      <c r="BW53" s="70"/>
      <c r="BX53" s="194">
        <f t="shared" si="40"/>
        <v>0</v>
      </c>
      <c r="BY53" s="194">
        <f t="shared" si="41"/>
        <v>0</v>
      </c>
      <c r="BZ53" s="71"/>
      <c r="CA53" s="194">
        <f t="shared" si="42"/>
        <v>0</v>
      </c>
      <c r="CB53" s="194">
        <f t="shared" si="43"/>
        <v>0</v>
      </c>
    </row>
    <row r="54" spans="2:80" x14ac:dyDescent="0.25">
      <c r="B54" s="123">
        <v>44</v>
      </c>
      <c r="C54" s="6"/>
      <c r="D54" s="8"/>
      <c r="E54" s="6"/>
      <c r="F54" s="6"/>
      <c r="G54" s="6"/>
      <c r="H54" s="6"/>
      <c r="I54" s="1"/>
      <c r="J54" s="6"/>
      <c r="K54" s="1"/>
      <c r="L54" s="6"/>
      <c r="M54" s="1"/>
      <c r="N54" s="95">
        <f>E54*'Cost Master'!A$4</f>
        <v>0</v>
      </c>
      <c r="O54" s="75">
        <f>F54*'Cost Master'!B$4</f>
        <v>0</v>
      </c>
      <c r="P54" s="75">
        <f>G54*'Cost Master'!C$4</f>
        <v>0</v>
      </c>
      <c r="Q54" s="75">
        <f>H54*'Cost Master'!D$4</f>
        <v>0</v>
      </c>
      <c r="R54" s="75">
        <f>Q54*'Cost Master'!G$4</f>
        <v>0</v>
      </c>
      <c r="S54" s="75">
        <f t="shared" si="6"/>
        <v>0</v>
      </c>
      <c r="T54" s="75" t="str">
        <f t="shared" si="7"/>
        <v>0</v>
      </c>
      <c r="U54" s="75">
        <f>J54*'Cost Master'!E$4</f>
        <v>0</v>
      </c>
      <c r="V54" s="75">
        <f>U54*'Cost Master'!G$4</f>
        <v>0</v>
      </c>
      <c r="W54" s="75">
        <f t="shared" si="8"/>
        <v>0</v>
      </c>
      <c r="X54" s="75" t="str">
        <f t="shared" si="9"/>
        <v>0</v>
      </c>
      <c r="Y54" s="75">
        <f>L54*'Cost Master'!F$4</f>
        <v>0</v>
      </c>
      <c r="Z54" s="75">
        <f>Y54*'Cost Master'!G$4</f>
        <v>0</v>
      </c>
      <c r="AA54" s="75">
        <f t="shared" si="10"/>
        <v>0</v>
      </c>
      <c r="AB54" s="96" t="str">
        <f t="shared" si="11"/>
        <v>0</v>
      </c>
      <c r="AC54" s="91">
        <f t="shared" si="12"/>
        <v>0</v>
      </c>
      <c r="AD54" s="43">
        <f>AC54*'Cost Master'!G$4</f>
        <v>0</v>
      </c>
      <c r="AE54" s="105">
        <f t="shared" si="13"/>
        <v>0</v>
      </c>
      <c r="AF54" s="119"/>
      <c r="AG54" s="6"/>
      <c r="AH54" s="7"/>
      <c r="AI54" s="56">
        <f t="shared" si="14"/>
        <v>0</v>
      </c>
      <c r="AJ54" s="42">
        <f t="shared" si="15"/>
        <v>0</v>
      </c>
      <c r="AK54" s="42" t="str">
        <f t="shared" si="16"/>
        <v/>
      </c>
      <c r="AL54" s="42" t="str">
        <f t="shared" si="17"/>
        <v/>
      </c>
      <c r="AM54" s="7" t="s">
        <v>67</v>
      </c>
      <c r="AO54" s="71"/>
      <c r="AP54" s="194">
        <f t="shared" si="18"/>
        <v>0</v>
      </c>
      <c r="AQ54" s="194">
        <f t="shared" si="44"/>
        <v>0</v>
      </c>
      <c r="AR54" s="194">
        <f t="shared" si="19"/>
        <v>0</v>
      </c>
      <c r="AS54" s="71"/>
      <c r="AT54" s="194">
        <f t="shared" si="20"/>
        <v>0</v>
      </c>
      <c r="AU54" s="194">
        <f t="shared" si="21"/>
        <v>0</v>
      </c>
      <c r="AV54" s="71"/>
      <c r="AW54" s="194">
        <f t="shared" si="22"/>
        <v>0</v>
      </c>
      <c r="AX54" s="194">
        <f t="shared" si="23"/>
        <v>0</v>
      </c>
      <c r="AY54" s="71"/>
      <c r="AZ54" s="194">
        <f t="shared" si="24"/>
        <v>0</v>
      </c>
      <c r="BA54" s="194">
        <f t="shared" si="25"/>
        <v>0</v>
      </c>
      <c r="BB54" s="70"/>
      <c r="BC54" s="194">
        <f t="shared" si="26"/>
        <v>0</v>
      </c>
      <c r="BD54" s="194">
        <f t="shared" si="27"/>
        <v>0</v>
      </c>
      <c r="BE54" s="70"/>
      <c r="BF54" s="194">
        <f t="shared" si="28"/>
        <v>0</v>
      </c>
      <c r="BG54" s="194">
        <f t="shared" si="29"/>
        <v>0</v>
      </c>
      <c r="BH54" s="71"/>
      <c r="BI54" s="194">
        <f t="shared" si="30"/>
        <v>0</v>
      </c>
      <c r="BJ54" s="194">
        <f t="shared" si="31"/>
        <v>0</v>
      </c>
      <c r="BK54" s="70"/>
      <c r="BL54" s="194">
        <f t="shared" si="32"/>
        <v>0</v>
      </c>
      <c r="BM54" s="194">
        <f t="shared" si="33"/>
        <v>0</v>
      </c>
      <c r="BN54" s="71"/>
      <c r="BO54" s="71">
        <f t="shared" si="34"/>
        <v>0</v>
      </c>
      <c r="BP54" s="71">
        <f t="shared" si="35"/>
        <v>0</v>
      </c>
      <c r="BQ54" s="71"/>
      <c r="BR54" s="71">
        <f t="shared" si="36"/>
        <v>0</v>
      </c>
      <c r="BS54" s="71">
        <f t="shared" si="37"/>
        <v>0</v>
      </c>
      <c r="BT54" s="71"/>
      <c r="BU54" s="194">
        <f t="shared" si="38"/>
        <v>0</v>
      </c>
      <c r="BV54" s="194">
        <f t="shared" si="39"/>
        <v>0</v>
      </c>
      <c r="BW54" s="70"/>
      <c r="BX54" s="194">
        <f t="shared" si="40"/>
        <v>0</v>
      </c>
      <c r="BY54" s="194">
        <f t="shared" si="41"/>
        <v>0</v>
      </c>
      <c r="BZ54" s="71"/>
      <c r="CA54" s="194">
        <f t="shared" si="42"/>
        <v>0</v>
      </c>
      <c r="CB54" s="194">
        <f t="shared" si="43"/>
        <v>0</v>
      </c>
    </row>
    <row r="55" spans="2:80" x14ac:dyDescent="0.25">
      <c r="B55" s="123">
        <v>45</v>
      </c>
      <c r="C55" s="6"/>
      <c r="D55" s="8"/>
      <c r="E55" s="6"/>
      <c r="F55" s="6"/>
      <c r="G55" s="6"/>
      <c r="H55" s="6"/>
      <c r="I55" s="1"/>
      <c r="J55" s="6"/>
      <c r="K55" s="1"/>
      <c r="L55" s="6"/>
      <c r="M55" s="1"/>
      <c r="N55" s="95">
        <f>E55*'Cost Master'!A$4</f>
        <v>0</v>
      </c>
      <c r="O55" s="75">
        <f>F55*'Cost Master'!B$4</f>
        <v>0</v>
      </c>
      <c r="P55" s="75">
        <f>G55*'Cost Master'!C$4</f>
        <v>0</v>
      </c>
      <c r="Q55" s="75">
        <f>H55*'Cost Master'!D$4</f>
        <v>0</v>
      </c>
      <c r="R55" s="75">
        <f>Q55*'Cost Master'!G$4</f>
        <v>0</v>
      </c>
      <c r="S55" s="75">
        <f t="shared" si="6"/>
        <v>0</v>
      </c>
      <c r="T55" s="75" t="str">
        <f t="shared" si="7"/>
        <v>0</v>
      </c>
      <c r="U55" s="75">
        <f>J55*'Cost Master'!E$4</f>
        <v>0</v>
      </c>
      <c r="V55" s="75">
        <f>U55*'Cost Master'!G$4</f>
        <v>0</v>
      </c>
      <c r="W55" s="75">
        <f t="shared" si="8"/>
        <v>0</v>
      </c>
      <c r="X55" s="75" t="str">
        <f t="shared" si="9"/>
        <v>0</v>
      </c>
      <c r="Y55" s="75">
        <f>L55*'Cost Master'!F$4</f>
        <v>0</v>
      </c>
      <c r="Z55" s="75">
        <f>Y55*'Cost Master'!G$4</f>
        <v>0</v>
      </c>
      <c r="AA55" s="75">
        <f t="shared" si="10"/>
        <v>0</v>
      </c>
      <c r="AB55" s="96" t="str">
        <f t="shared" si="11"/>
        <v>0</v>
      </c>
      <c r="AC55" s="91">
        <f t="shared" si="12"/>
        <v>0</v>
      </c>
      <c r="AD55" s="43">
        <f>AC55*'Cost Master'!G$4</f>
        <v>0</v>
      </c>
      <c r="AE55" s="105">
        <f t="shared" si="13"/>
        <v>0</v>
      </c>
      <c r="AF55" s="119"/>
      <c r="AG55" s="6"/>
      <c r="AH55" s="7"/>
      <c r="AI55" s="56">
        <f t="shared" si="14"/>
        <v>0</v>
      </c>
      <c r="AJ55" s="42">
        <f t="shared" si="15"/>
        <v>0</v>
      </c>
      <c r="AK55" s="42" t="str">
        <f t="shared" si="16"/>
        <v/>
      </c>
      <c r="AL55" s="42" t="str">
        <f t="shared" si="17"/>
        <v/>
      </c>
      <c r="AM55" s="7" t="s">
        <v>67</v>
      </c>
      <c r="AO55" s="71"/>
      <c r="AP55" s="194">
        <f t="shared" si="18"/>
        <v>0</v>
      </c>
      <c r="AQ55" s="194">
        <f t="shared" si="44"/>
        <v>0</v>
      </c>
      <c r="AR55" s="194">
        <f t="shared" si="19"/>
        <v>0</v>
      </c>
      <c r="AS55" s="71"/>
      <c r="AT55" s="194">
        <f t="shared" si="20"/>
        <v>0</v>
      </c>
      <c r="AU55" s="194">
        <f t="shared" si="21"/>
        <v>0</v>
      </c>
      <c r="AV55" s="71"/>
      <c r="AW55" s="194">
        <f t="shared" si="22"/>
        <v>0</v>
      </c>
      <c r="AX55" s="194">
        <f t="shared" si="23"/>
        <v>0</v>
      </c>
      <c r="AY55" s="71"/>
      <c r="AZ55" s="194">
        <f t="shared" si="24"/>
        <v>0</v>
      </c>
      <c r="BA55" s="194">
        <f t="shared" si="25"/>
        <v>0</v>
      </c>
      <c r="BB55" s="70"/>
      <c r="BC55" s="194">
        <f t="shared" si="26"/>
        <v>0</v>
      </c>
      <c r="BD55" s="194">
        <f t="shared" si="27"/>
        <v>0</v>
      </c>
      <c r="BE55" s="70"/>
      <c r="BF55" s="194">
        <f t="shared" si="28"/>
        <v>0</v>
      </c>
      <c r="BG55" s="194">
        <f t="shared" si="29"/>
        <v>0</v>
      </c>
      <c r="BH55" s="71"/>
      <c r="BI55" s="194">
        <f t="shared" si="30"/>
        <v>0</v>
      </c>
      <c r="BJ55" s="194">
        <f t="shared" si="31"/>
        <v>0</v>
      </c>
      <c r="BK55" s="70"/>
      <c r="BL55" s="194">
        <f t="shared" si="32"/>
        <v>0</v>
      </c>
      <c r="BM55" s="194">
        <f t="shared" si="33"/>
        <v>0</v>
      </c>
      <c r="BN55" s="71"/>
      <c r="BO55" s="71">
        <f t="shared" si="34"/>
        <v>0</v>
      </c>
      <c r="BP55" s="71">
        <f t="shared" si="35"/>
        <v>0</v>
      </c>
      <c r="BQ55" s="71"/>
      <c r="BR55" s="71">
        <f t="shared" si="36"/>
        <v>0</v>
      </c>
      <c r="BS55" s="71">
        <f t="shared" si="37"/>
        <v>0</v>
      </c>
      <c r="BT55" s="71"/>
      <c r="BU55" s="194">
        <f t="shared" si="38"/>
        <v>0</v>
      </c>
      <c r="BV55" s="194">
        <f t="shared" si="39"/>
        <v>0</v>
      </c>
      <c r="BW55" s="70"/>
      <c r="BX55" s="194">
        <f t="shared" si="40"/>
        <v>0</v>
      </c>
      <c r="BY55" s="194">
        <f t="shared" si="41"/>
        <v>0</v>
      </c>
      <c r="BZ55" s="71"/>
      <c r="CA55" s="194">
        <f t="shared" si="42"/>
        <v>0</v>
      </c>
      <c r="CB55" s="194">
        <f t="shared" si="43"/>
        <v>0</v>
      </c>
    </row>
    <row r="56" spans="2:80" x14ac:dyDescent="0.25">
      <c r="B56" s="123">
        <v>46</v>
      </c>
      <c r="C56" s="6"/>
      <c r="D56" s="8"/>
      <c r="E56" s="6"/>
      <c r="F56" s="6"/>
      <c r="G56" s="6"/>
      <c r="H56" s="6"/>
      <c r="I56" s="1"/>
      <c r="J56" s="6"/>
      <c r="K56" s="1"/>
      <c r="L56" s="6"/>
      <c r="M56" s="1"/>
      <c r="N56" s="95">
        <f>E56*'Cost Master'!A$4</f>
        <v>0</v>
      </c>
      <c r="O56" s="75">
        <f>F56*'Cost Master'!B$4</f>
        <v>0</v>
      </c>
      <c r="P56" s="75">
        <f>G56*'Cost Master'!C$4</f>
        <v>0</v>
      </c>
      <c r="Q56" s="75">
        <f>H56*'Cost Master'!D$4</f>
        <v>0</v>
      </c>
      <c r="R56" s="75">
        <f>Q56*'Cost Master'!G$4</f>
        <v>0</v>
      </c>
      <c r="S56" s="75">
        <f t="shared" si="6"/>
        <v>0</v>
      </c>
      <c r="T56" s="75" t="str">
        <f t="shared" si="7"/>
        <v>0</v>
      </c>
      <c r="U56" s="75">
        <f>J56*'Cost Master'!E$4</f>
        <v>0</v>
      </c>
      <c r="V56" s="75">
        <f>U56*'Cost Master'!G$4</f>
        <v>0</v>
      </c>
      <c r="W56" s="75">
        <f t="shared" si="8"/>
        <v>0</v>
      </c>
      <c r="X56" s="75" t="str">
        <f t="shared" si="9"/>
        <v>0</v>
      </c>
      <c r="Y56" s="75">
        <f>L56*'Cost Master'!F$4</f>
        <v>0</v>
      </c>
      <c r="Z56" s="75">
        <f>Y56*'Cost Master'!G$4</f>
        <v>0</v>
      </c>
      <c r="AA56" s="75">
        <f t="shared" si="10"/>
        <v>0</v>
      </c>
      <c r="AB56" s="96" t="str">
        <f t="shared" si="11"/>
        <v>0</v>
      </c>
      <c r="AC56" s="91">
        <f t="shared" si="12"/>
        <v>0</v>
      </c>
      <c r="AD56" s="43">
        <f>AC56*'Cost Master'!G$4</f>
        <v>0</v>
      </c>
      <c r="AE56" s="105">
        <f t="shared" si="13"/>
        <v>0</v>
      </c>
      <c r="AF56" s="119"/>
      <c r="AG56" s="6"/>
      <c r="AH56" s="7"/>
      <c r="AI56" s="56">
        <f t="shared" si="14"/>
        <v>0</v>
      </c>
      <c r="AJ56" s="42">
        <f t="shared" si="15"/>
        <v>0</v>
      </c>
      <c r="AK56" s="42" t="str">
        <f t="shared" si="16"/>
        <v/>
      </c>
      <c r="AL56" s="42" t="str">
        <f t="shared" si="17"/>
        <v/>
      </c>
      <c r="AM56" s="7" t="s">
        <v>67</v>
      </c>
      <c r="AO56" s="71"/>
      <c r="AP56" s="194">
        <f t="shared" si="18"/>
        <v>0</v>
      </c>
      <c r="AQ56" s="194">
        <f t="shared" si="44"/>
        <v>0</v>
      </c>
      <c r="AR56" s="194">
        <f t="shared" si="19"/>
        <v>0</v>
      </c>
      <c r="AS56" s="71"/>
      <c r="AT56" s="194">
        <f t="shared" si="20"/>
        <v>0</v>
      </c>
      <c r="AU56" s="194">
        <f t="shared" si="21"/>
        <v>0</v>
      </c>
      <c r="AV56" s="71"/>
      <c r="AW56" s="194">
        <f t="shared" si="22"/>
        <v>0</v>
      </c>
      <c r="AX56" s="194">
        <f t="shared" si="23"/>
        <v>0</v>
      </c>
      <c r="AY56" s="71"/>
      <c r="AZ56" s="194">
        <f t="shared" si="24"/>
        <v>0</v>
      </c>
      <c r="BA56" s="194">
        <f t="shared" si="25"/>
        <v>0</v>
      </c>
      <c r="BB56" s="70"/>
      <c r="BC56" s="194">
        <f t="shared" si="26"/>
        <v>0</v>
      </c>
      <c r="BD56" s="194">
        <f t="shared" si="27"/>
        <v>0</v>
      </c>
      <c r="BE56" s="70"/>
      <c r="BF56" s="194">
        <f t="shared" si="28"/>
        <v>0</v>
      </c>
      <c r="BG56" s="194">
        <f t="shared" si="29"/>
        <v>0</v>
      </c>
      <c r="BH56" s="71"/>
      <c r="BI56" s="194">
        <f t="shared" si="30"/>
        <v>0</v>
      </c>
      <c r="BJ56" s="194">
        <f t="shared" si="31"/>
        <v>0</v>
      </c>
      <c r="BK56" s="70"/>
      <c r="BL56" s="194">
        <f t="shared" si="32"/>
        <v>0</v>
      </c>
      <c r="BM56" s="194">
        <f t="shared" si="33"/>
        <v>0</v>
      </c>
      <c r="BN56" s="71"/>
      <c r="BO56" s="71">
        <f t="shared" si="34"/>
        <v>0</v>
      </c>
      <c r="BP56" s="71">
        <f t="shared" si="35"/>
        <v>0</v>
      </c>
      <c r="BQ56" s="71"/>
      <c r="BR56" s="71">
        <f t="shared" si="36"/>
        <v>0</v>
      </c>
      <c r="BS56" s="71">
        <f t="shared" si="37"/>
        <v>0</v>
      </c>
      <c r="BT56" s="71"/>
      <c r="BU56" s="194">
        <f t="shared" si="38"/>
        <v>0</v>
      </c>
      <c r="BV56" s="194">
        <f t="shared" si="39"/>
        <v>0</v>
      </c>
      <c r="BW56" s="70"/>
      <c r="BX56" s="194">
        <f t="shared" si="40"/>
        <v>0</v>
      </c>
      <c r="BY56" s="194">
        <f t="shared" si="41"/>
        <v>0</v>
      </c>
      <c r="BZ56" s="71"/>
      <c r="CA56" s="194">
        <f t="shared" si="42"/>
        <v>0</v>
      </c>
      <c r="CB56" s="194">
        <f t="shared" si="43"/>
        <v>0</v>
      </c>
    </row>
    <row r="57" spans="2:80" x14ac:dyDescent="0.25">
      <c r="B57" s="123">
        <v>47</v>
      </c>
      <c r="C57" s="6"/>
      <c r="D57" s="8"/>
      <c r="E57" s="6"/>
      <c r="F57" s="6"/>
      <c r="G57" s="6"/>
      <c r="H57" s="6"/>
      <c r="I57" s="1"/>
      <c r="J57" s="6"/>
      <c r="K57" s="1"/>
      <c r="L57" s="6"/>
      <c r="M57" s="1"/>
      <c r="N57" s="95">
        <f>E57*'Cost Master'!A$4</f>
        <v>0</v>
      </c>
      <c r="O57" s="75">
        <f>F57*'Cost Master'!B$4</f>
        <v>0</v>
      </c>
      <c r="P57" s="75">
        <f>G57*'Cost Master'!C$4</f>
        <v>0</v>
      </c>
      <c r="Q57" s="75">
        <f>H57*'Cost Master'!D$4</f>
        <v>0</v>
      </c>
      <c r="R57" s="75">
        <f>Q57*'Cost Master'!G$4</f>
        <v>0</v>
      </c>
      <c r="S57" s="75">
        <f t="shared" si="6"/>
        <v>0</v>
      </c>
      <c r="T57" s="75" t="str">
        <f t="shared" si="7"/>
        <v>0</v>
      </c>
      <c r="U57" s="75">
        <f>J57*'Cost Master'!E$4</f>
        <v>0</v>
      </c>
      <c r="V57" s="75">
        <f>U57*'Cost Master'!G$4</f>
        <v>0</v>
      </c>
      <c r="W57" s="75">
        <f t="shared" si="8"/>
        <v>0</v>
      </c>
      <c r="X57" s="75" t="str">
        <f t="shared" si="9"/>
        <v>0</v>
      </c>
      <c r="Y57" s="75">
        <f>L57*'Cost Master'!F$4</f>
        <v>0</v>
      </c>
      <c r="Z57" s="75">
        <f>Y57*'Cost Master'!G$4</f>
        <v>0</v>
      </c>
      <c r="AA57" s="75">
        <f t="shared" si="10"/>
        <v>0</v>
      </c>
      <c r="AB57" s="96" t="str">
        <f t="shared" si="11"/>
        <v>0</v>
      </c>
      <c r="AC57" s="91">
        <f t="shared" si="12"/>
        <v>0</v>
      </c>
      <c r="AD57" s="43">
        <f>AC57*'Cost Master'!G$4</f>
        <v>0</v>
      </c>
      <c r="AE57" s="105">
        <f t="shared" si="13"/>
        <v>0</v>
      </c>
      <c r="AF57" s="119"/>
      <c r="AG57" s="6"/>
      <c r="AH57" s="7"/>
      <c r="AI57" s="56">
        <f t="shared" si="14"/>
        <v>0</v>
      </c>
      <c r="AJ57" s="42">
        <f t="shared" si="15"/>
        <v>0</v>
      </c>
      <c r="AK57" s="42" t="str">
        <f t="shared" si="16"/>
        <v/>
      </c>
      <c r="AL57" s="42" t="str">
        <f t="shared" si="17"/>
        <v/>
      </c>
      <c r="AM57" s="7" t="s">
        <v>67</v>
      </c>
      <c r="AO57" s="71"/>
      <c r="AP57" s="194">
        <f t="shared" si="18"/>
        <v>0</v>
      </c>
      <c r="AQ57" s="194">
        <f t="shared" si="44"/>
        <v>0</v>
      </c>
      <c r="AR57" s="194">
        <f t="shared" si="19"/>
        <v>0</v>
      </c>
      <c r="AS57" s="71"/>
      <c r="AT57" s="194">
        <f t="shared" si="20"/>
        <v>0</v>
      </c>
      <c r="AU57" s="194">
        <f t="shared" si="21"/>
        <v>0</v>
      </c>
      <c r="AV57" s="71"/>
      <c r="AW57" s="194">
        <f t="shared" si="22"/>
        <v>0</v>
      </c>
      <c r="AX57" s="194">
        <f t="shared" si="23"/>
        <v>0</v>
      </c>
      <c r="AY57" s="71"/>
      <c r="AZ57" s="194">
        <f t="shared" si="24"/>
        <v>0</v>
      </c>
      <c r="BA57" s="194">
        <f t="shared" si="25"/>
        <v>0</v>
      </c>
      <c r="BB57" s="70"/>
      <c r="BC57" s="194">
        <f t="shared" si="26"/>
        <v>0</v>
      </c>
      <c r="BD57" s="194">
        <f t="shared" si="27"/>
        <v>0</v>
      </c>
      <c r="BE57" s="70"/>
      <c r="BF57" s="194">
        <f t="shared" si="28"/>
        <v>0</v>
      </c>
      <c r="BG57" s="194">
        <f t="shared" si="29"/>
        <v>0</v>
      </c>
      <c r="BH57" s="71"/>
      <c r="BI57" s="194">
        <f t="shared" si="30"/>
        <v>0</v>
      </c>
      <c r="BJ57" s="194">
        <f t="shared" si="31"/>
        <v>0</v>
      </c>
      <c r="BK57" s="70"/>
      <c r="BL57" s="194">
        <f t="shared" si="32"/>
        <v>0</v>
      </c>
      <c r="BM57" s="194">
        <f t="shared" si="33"/>
        <v>0</v>
      </c>
      <c r="BN57" s="71"/>
      <c r="BO57" s="71">
        <f t="shared" si="34"/>
        <v>0</v>
      </c>
      <c r="BP57" s="71">
        <f t="shared" si="35"/>
        <v>0</v>
      </c>
      <c r="BQ57" s="71"/>
      <c r="BR57" s="71">
        <f t="shared" si="36"/>
        <v>0</v>
      </c>
      <c r="BS57" s="71">
        <f t="shared" si="37"/>
        <v>0</v>
      </c>
      <c r="BT57" s="71"/>
      <c r="BU57" s="194">
        <f t="shared" si="38"/>
        <v>0</v>
      </c>
      <c r="BV57" s="194">
        <f t="shared" si="39"/>
        <v>0</v>
      </c>
      <c r="BW57" s="70"/>
      <c r="BX57" s="194">
        <f t="shared" si="40"/>
        <v>0</v>
      </c>
      <c r="BY57" s="194">
        <f t="shared" si="41"/>
        <v>0</v>
      </c>
      <c r="BZ57" s="71"/>
      <c r="CA57" s="194">
        <f t="shared" si="42"/>
        <v>0</v>
      </c>
      <c r="CB57" s="194">
        <f t="shared" si="43"/>
        <v>0</v>
      </c>
    </row>
    <row r="58" spans="2:80" x14ac:dyDescent="0.25">
      <c r="B58" s="123">
        <v>48</v>
      </c>
      <c r="C58" s="6"/>
      <c r="D58" s="8"/>
      <c r="E58" s="6"/>
      <c r="F58" s="6"/>
      <c r="G58" s="6"/>
      <c r="H58" s="6"/>
      <c r="I58" s="1"/>
      <c r="J58" s="6"/>
      <c r="K58" s="1"/>
      <c r="L58" s="6"/>
      <c r="M58" s="1"/>
      <c r="N58" s="95">
        <f>E58*'Cost Master'!A$4</f>
        <v>0</v>
      </c>
      <c r="O58" s="75">
        <f>F58*'Cost Master'!B$4</f>
        <v>0</v>
      </c>
      <c r="P58" s="75">
        <f>G58*'Cost Master'!C$4</f>
        <v>0</v>
      </c>
      <c r="Q58" s="75">
        <f>H58*'Cost Master'!D$4</f>
        <v>0</v>
      </c>
      <c r="R58" s="75">
        <f>Q58*'Cost Master'!G$4</f>
        <v>0</v>
      </c>
      <c r="S58" s="75">
        <f t="shared" si="6"/>
        <v>0</v>
      </c>
      <c r="T58" s="75" t="str">
        <f t="shared" si="7"/>
        <v>0</v>
      </c>
      <c r="U58" s="75">
        <f>J58*'Cost Master'!E$4</f>
        <v>0</v>
      </c>
      <c r="V58" s="75">
        <f>U58*'Cost Master'!G$4</f>
        <v>0</v>
      </c>
      <c r="W58" s="75">
        <f t="shared" si="8"/>
        <v>0</v>
      </c>
      <c r="X58" s="75" t="str">
        <f t="shared" si="9"/>
        <v>0</v>
      </c>
      <c r="Y58" s="75">
        <f>L58*'Cost Master'!F$4</f>
        <v>0</v>
      </c>
      <c r="Z58" s="75">
        <f>Y58*'Cost Master'!G$4</f>
        <v>0</v>
      </c>
      <c r="AA58" s="75">
        <f t="shared" si="10"/>
        <v>0</v>
      </c>
      <c r="AB58" s="96" t="str">
        <f t="shared" si="11"/>
        <v>0</v>
      </c>
      <c r="AC58" s="91">
        <f t="shared" si="12"/>
        <v>0</v>
      </c>
      <c r="AD58" s="43">
        <f>AC58*'Cost Master'!G$4</f>
        <v>0</v>
      </c>
      <c r="AE58" s="105">
        <f t="shared" si="13"/>
        <v>0</v>
      </c>
      <c r="AF58" s="119"/>
      <c r="AG58" s="6"/>
      <c r="AH58" s="7"/>
      <c r="AI58" s="56">
        <f t="shared" si="14"/>
        <v>0</v>
      </c>
      <c r="AJ58" s="42">
        <f t="shared" si="15"/>
        <v>0</v>
      </c>
      <c r="AK58" s="42" t="str">
        <f t="shared" si="16"/>
        <v/>
      </c>
      <c r="AL58" s="42" t="str">
        <f t="shared" si="17"/>
        <v/>
      </c>
      <c r="AM58" s="7" t="s">
        <v>67</v>
      </c>
      <c r="AO58" s="71"/>
      <c r="AP58" s="194">
        <f t="shared" si="18"/>
        <v>0</v>
      </c>
      <c r="AQ58" s="194">
        <f t="shared" si="44"/>
        <v>0</v>
      </c>
      <c r="AR58" s="194">
        <f t="shared" si="19"/>
        <v>0</v>
      </c>
      <c r="AS58" s="71"/>
      <c r="AT58" s="194">
        <f t="shared" si="20"/>
        <v>0</v>
      </c>
      <c r="AU58" s="194">
        <f t="shared" si="21"/>
        <v>0</v>
      </c>
      <c r="AV58" s="71"/>
      <c r="AW58" s="194">
        <f t="shared" si="22"/>
        <v>0</v>
      </c>
      <c r="AX58" s="194">
        <f t="shared" si="23"/>
        <v>0</v>
      </c>
      <c r="AY58" s="71"/>
      <c r="AZ58" s="194">
        <f t="shared" si="24"/>
        <v>0</v>
      </c>
      <c r="BA58" s="194">
        <f t="shared" si="25"/>
        <v>0</v>
      </c>
      <c r="BB58" s="70"/>
      <c r="BC58" s="194">
        <f t="shared" si="26"/>
        <v>0</v>
      </c>
      <c r="BD58" s="194">
        <f t="shared" si="27"/>
        <v>0</v>
      </c>
      <c r="BE58" s="70"/>
      <c r="BF58" s="194">
        <f t="shared" si="28"/>
        <v>0</v>
      </c>
      <c r="BG58" s="194">
        <f t="shared" si="29"/>
        <v>0</v>
      </c>
      <c r="BH58" s="71"/>
      <c r="BI58" s="194">
        <f t="shared" si="30"/>
        <v>0</v>
      </c>
      <c r="BJ58" s="194">
        <f t="shared" si="31"/>
        <v>0</v>
      </c>
      <c r="BK58" s="70"/>
      <c r="BL58" s="194">
        <f t="shared" si="32"/>
        <v>0</v>
      </c>
      <c r="BM58" s="194">
        <f t="shared" si="33"/>
        <v>0</v>
      </c>
      <c r="BN58" s="71"/>
      <c r="BO58" s="71">
        <f t="shared" si="34"/>
        <v>0</v>
      </c>
      <c r="BP58" s="71">
        <f t="shared" si="35"/>
        <v>0</v>
      </c>
      <c r="BQ58" s="71"/>
      <c r="BR58" s="71">
        <f t="shared" si="36"/>
        <v>0</v>
      </c>
      <c r="BS58" s="71">
        <f t="shared" si="37"/>
        <v>0</v>
      </c>
      <c r="BT58" s="71"/>
      <c r="BU58" s="194">
        <f t="shared" si="38"/>
        <v>0</v>
      </c>
      <c r="BV58" s="194">
        <f t="shared" si="39"/>
        <v>0</v>
      </c>
      <c r="BW58" s="70"/>
      <c r="BX58" s="194">
        <f t="shared" si="40"/>
        <v>0</v>
      </c>
      <c r="BY58" s="194">
        <f t="shared" si="41"/>
        <v>0</v>
      </c>
      <c r="BZ58" s="71"/>
      <c r="CA58" s="194">
        <f t="shared" si="42"/>
        <v>0</v>
      </c>
      <c r="CB58" s="194">
        <f t="shared" si="43"/>
        <v>0</v>
      </c>
    </row>
    <row r="59" spans="2:80" x14ac:dyDescent="0.25">
      <c r="B59" s="123">
        <v>49</v>
      </c>
      <c r="C59" s="6"/>
      <c r="D59" s="8"/>
      <c r="E59" s="6"/>
      <c r="F59" s="6"/>
      <c r="G59" s="6"/>
      <c r="H59" s="6"/>
      <c r="I59" s="1"/>
      <c r="J59" s="6"/>
      <c r="K59" s="1"/>
      <c r="L59" s="6"/>
      <c r="M59" s="1"/>
      <c r="N59" s="95">
        <f>E59*'Cost Master'!A$4</f>
        <v>0</v>
      </c>
      <c r="O59" s="75">
        <f>F59*'Cost Master'!B$4</f>
        <v>0</v>
      </c>
      <c r="P59" s="75">
        <f>G59*'Cost Master'!C$4</f>
        <v>0</v>
      </c>
      <c r="Q59" s="75">
        <f>H59*'Cost Master'!D$4</f>
        <v>0</v>
      </c>
      <c r="R59" s="75">
        <f>Q59*'Cost Master'!G$4</f>
        <v>0</v>
      </c>
      <c r="S59" s="75">
        <f t="shared" si="6"/>
        <v>0</v>
      </c>
      <c r="T59" s="75" t="str">
        <f t="shared" si="7"/>
        <v>0</v>
      </c>
      <c r="U59" s="75">
        <f>J59*'Cost Master'!E$4</f>
        <v>0</v>
      </c>
      <c r="V59" s="75">
        <f>U59*'Cost Master'!G$4</f>
        <v>0</v>
      </c>
      <c r="W59" s="75">
        <f t="shared" si="8"/>
        <v>0</v>
      </c>
      <c r="X59" s="75" t="str">
        <f t="shared" si="9"/>
        <v>0</v>
      </c>
      <c r="Y59" s="75">
        <f>L59*'Cost Master'!F$4</f>
        <v>0</v>
      </c>
      <c r="Z59" s="75">
        <f>Y59*'Cost Master'!G$4</f>
        <v>0</v>
      </c>
      <c r="AA59" s="75">
        <f t="shared" si="10"/>
        <v>0</v>
      </c>
      <c r="AB59" s="96" t="str">
        <f t="shared" si="11"/>
        <v>0</v>
      </c>
      <c r="AC59" s="91">
        <f t="shared" si="12"/>
        <v>0</v>
      </c>
      <c r="AD59" s="43">
        <f>AC59*'Cost Master'!G$4</f>
        <v>0</v>
      </c>
      <c r="AE59" s="105">
        <f t="shared" si="13"/>
        <v>0</v>
      </c>
      <c r="AF59" s="119"/>
      <c r="AG59" s="6"/>
      <c r="AH59" s="7"/>
      <c r="AI59" s="56">
        <f t="shared" si="14"/>
        <v>0</v>
      </c>
      <c r="AJ59" s="42">
        <f t="shared" si="15"/>
        <v>0</v>
      </c>
      <c r="AK59" s="42" t="str">
        <f t="shared" si="16"/>
        <v/>
      </c>
      <c r="AL59" s="42" t="str">
        <f t="shared" si="17"/>
        <v/>
      </c>
      <c r="AM59" s="7" t="s">
        <v>67</v>
      </c>
      <c r="AO59" s="71"/>
      <c r="AP59" s="194">
        <f t="shared" si="18"/>
        <v>0</v>
      </c>
      <c r="AQ59" s="194">
        <f t="shared" si="44"/>
        <v>0</v>
      </c>
      <c r="AR59" s="194">
        <f t="shared" si="19"/>
        <v>0</v>
      </c>
      <c r="AS59" s="71"/>
      <c r="AT59" s="194">
        <f t="shared" si="20"/>
        <v>0</v>
      </c>
      <c r="AU59" s="194">
        <f t="shared" si="21"/>
        <v>0</v>
      </c>
      <c r="AV59" s="71"/>
      <c r="AW59" s="194">
        <f t="shared" si="22"/>
        <v>0</v>
      </c>
      <c r="AX59" s="194">
        <f t="shared" si="23"/>
        <v>0</v>
      </c>
      <c r="AY59" s="71"/>
      <c r="AZ59" s="194">
        <f t="shared" si="24"/>
        <v>0</v>
      </c>
      <c r="BA59" s="194">
        <f t="shared" si="25"/>
        <v>0</v>
      </c>
      <c r="BB59" s="70"/>
      <c r="BC59" s="194">
        <f t="shared" si="26"/>
        <v>0</v>
      </c>
      <c r="BD59" s="194">
        <f t="shared" si="27"/>
        <v>0</v>
      </c>
      <c r="BE59" s="70"/>
      <c r="BF59" s="194">
        <f t="shared" si="28"/>
        <v>0</v>
      </c>
      <c r="BG59" s="194">
        <f t="shared" si="29"/>
        <v>0</v>
      </c>
      <c r="BH59" s="71"/>
      <c r="BI59" s="194">
        <f t="shared" si="30"/>
        <v>0</v>
      </c>
      <c r="BJ59" s="194">
        <f t="shared" si="31"/>
        <v>0</v>
      </c>
      <c r="BK59" s="70"/>
      <c r="BL59" s="194">
        <f t="shared" si="32"/>
        <v>0</v>
      </c>
      <c r="BM59" s="194">
        <f t="shared" si="33"/>
        <v>0</v>
      </c>
      <c r="BN59" s="71"/>
      <c r="BO59" s="71">
        <f t="shared" si="34"/>
        <v>0</v>
      </c>
      <c r="BP59" s="71">
        <f t="shared" si="35"/>
        <v>0</v>
      </c>
      <c r="BQ59" s="71"/>
      <c r="BR59" s="71">
        <f t="shared" si="36"/>
        <v>0</v>
      </c>
      <c r="BS59" s="71">
        <f t="shared" si="37"/>
        <v>0</v>
      </c>
      <c r="BT59" s="71"/>
      <c r="BU59" s="194">
        <f t="shared" si="38"/>
        <v>0</v>
      </c>
      <c r="BV59" s="194">
        <f t="shared" si="39"/>
        <v>0</v>
      </c>
      <c r="BW59" s="70"/>
      <c r="BX59" s="194">
        <f t="shared" si="40"/>
        <v>0</v>
      </c>
      <c r="BY59" s="194">
        <f t="shared" si="41"/>
        <v>0</v>
      </c>
      <c r="BZ59" s="71"/>
      <c r="CA59" s="194">
        <f t="shared" si="42"/>
        <v>0</v>
      </c>
      <c r="CB59" s="194">
        <f t="shared" si="43"/>
        <v>0</v>
      </c>
    </row>
    <row r="60" spans="2:80" ht="15.75" thickBot="1" x14ac:dyDescent="0.3">
      <c r="B60" s="124">
        <v>50</v>
      </c>
      <c r="C60" s="9"/>
      <c r="D60" s="10"/>
      <c r="E60" s="9"/>
      <c r="F60" s="9"/>
      <c r="G60" s="9"/>
      <c r="H60" s="9"/>
      <c r="I60" s="60"/>
      <c r="J60" s="9"/>
      <c r="K60" s="60"/>
      <c r="L60" s="9"/>
      <c r="M60" s="60"/>
      <c r="N60" s="97">
        <f>E60*'Cost Master'!A$4</f>
        <v>0</v>
      </c>
      <c r="O60" s="98">
        <f>F60*'Cost Master'!B$4</f>
        <v>0</v>
      </c>
      <c r="P60" s="98">
        <f>G60*'Cost Master'!C$4</f>
        <v>0</v>
      </c>
      <c r="Q60" s="98">
        <f>H60*'Cost Master'!D$4</f>
        <v>0</v>
      </c>
      <c r="R60" s="98">
        <f>Q60*'Cost Master'!G$4</f>
        <v>0</v>
      </c>
      <c r="S60" s="98">
        <f t="shared" si="6"/>
        <v>0</v>
      </c>
      <c r="T60" s="98" t="str">
        <f t="shared" si="7"/>
        <v>0</v>
      </c>
      <c r="U60" s="98">
        <f>J60*'Cost Master'!E$4</f>
        <v>0</v>
      </c>
      <c r="V60" s="98">
        <f>U60*'Cost Master'!G$4</f>
        <v>0</v>
      </c>
      <c r="W60" s="98">
        <f t="shared" si="8"/>
        <v>0</v>
      </c>
      <c r="X60" s="98" t="str">
        <f t="shared" si="9"/>
        <v>0</v>
      </c>
      <c r="Y60" s="98">
        <f>L60*'Cost Master'!F$4</f>
        <v>0</v>
      </c>
      <c r="Z60" s="98">
        <f>Y60*'Cost Master'!G$4</f>
        <v>0</v>
      </c>
      <c r="AA60" s="98">
        <f t="shared" si="10"/>
        <v>0</v>
      </c>
      <c r="AB60" s="99" t="str">
        <f t="shared" si="11"/>
        <v>0</v>
      </c>
      <c r="AC60" s="147">
        <f t="shared" si="12"/>
        <v>0</v>
      </c>
      <c r="AD60" s="141">
        <f>AC60*'Cost Master'!G$4</f>
        <v>0</v>
      </c>
      <c r="AE60" s="148">
        <f t="shared" si="13"/>
        <v>0</v>
      </c>
      <c r="AF60" s="120"/>
      <c r="AG60" s="9"/>
      <c r="AH60" s="11"/>
      <c r="AI60" s="61">
        <f t="shared" si="14"/>
        <v>0</v>
      </c>
      <c r="AJ60" s="42">
        <f t="shared" si="15"/>
        <v>0</v>
      </c>
      <c r="AK60" s="42" t="str">
        <f t="shared" si="16"/>
        <v/>
      </c>
      <c r="AL60" s="141" t="str">
        <f t="shared" si="17"/>
        <v/>
      </c>
      <c r="AM60" s="11" t="s">
        <v>67</v>
      </c>
      <c r="AO60" s="71"/>
      <c r="AP60" s="194">
        <f t="shared" si="18"/>
        <v>0</v>
      </c>
      <c r="AQ60" s="194">
        <f t="shared" si="44"/>
        <v>0</v>
      </c>
      <c r="AR60" s="194">
        <f t="shared" si="19"/>
        <v>0</v>
      </c>
      <c r="AS60" s="71"/>
      <c r="AT60" s="194">
        <f t="shared" si="20"/>
        <v>0</v>
      </c>
      <c r="AU60" s="194">
        <f t="shared" si="21"/>
        <v>0</v>
      </c>
      <c r="AV60" s="71"/>
      <c r="AW60" s="194">
        <f t="shared" si="22"/>
        <v>0</v>
      </c>
      <c r="AX60" s="194">
        <f t="shared" si="23"/>
        <v>0</v>
      </c>
      <c r="AY60" s="71"/>
      <c r="AZ60" s="194">
        <f t="shared" si="24"/>
        <v>0</v>
      </c>
      <c r="BA60" s="194">
        <f t="shared" si="25"/>
        <v>0</v>
      </c>
      <c r="BB60" s="70"/>
      <c r="BC60" s="194">
        <f t="shared" si="26"/>
        <v>0</v>
      </c>
      <c r="BD60" s="194">
        <f t="shared" si="27"/>
        <v>0</v>
      </c>
      <c r="BE60" s="70"/>
      <c r="BF60" s="194">
        <f t="shared" si="28"/>
        <v>0</v>
      </c>
      <c r="BG60" s="194">
        <f t="shared" si="29"/>
        <v>0</v>
      </c>
      <c r="BH60" s="71"/>
      <c r="BI60" s="194">
        <f t="shared" si="30"/>
        <v>0</v>
      </c>
      <c r="BJ60" s="194">
        <f t="shared" si="31"/>
        <v>0</v>
      </c>
      <c r="BK60" s="70"/>
      <c r="BL60" s="194">
        <f t="shared" si="32"/>
        <v>0</v>
      </c>
      <c r="BM60" s="194">
        <f t="shared" si="33"/>
        <v>0</v>
      </c>
      <c r="BN60" s="71"/>
      <c r="BO60" s="71">
        <f t="shared" si="34"/>
        <v>0</v>
      </c>
      <c r="BP60" s="71">
        <f t="shared" si="35"/>
        <v>0</v>
      </c>
      <c r="BQ60" s="71"/>
      <c r="BR60" s="71">
        <f t="shared" si="36"/>
        <v>0</v>
      </c>
      <c r="BS60" s="71">
        <f t="shared" si="37"/>
        <v>0</v>
      </c>
      <c r="BT60" s="71"/>
      <c r="BU60" s="194">
        <f t="shared" si="38"/>
        <v>0</v>
      </c>
      <c r="BV60" s="194">
        <f t="shared" si="39"/>
        <v>0</v>
      </c>
      <c r="BW60" s="70"/>
      <c r="BX60" s="194">
        <f t="shared" si="40"/>
        <v>0</v>
      </c>
      <c r="BY60" s="194">
        <f t="shared" si="41"/>
        <v>0</v>
      </c>
      <c r="BZ60" s="71"/>
      <c r="CA60" s="194">
        <f t="shared" si="42"/>
        <v>0</v>
      </c>
      <c r="CB60" s="194">
        <f t="shared" si="43"/>
        <v>0</v>
      </c>
    </row>
    <row r="61" spans="2:80" ht="15.75" thickBot="1" x14ac:dyDescent="0.3">
      <c r="B61" s="44"/>
      <c r="C61" s="44"/>
      <c r="D61" s="44"/>
      <c r="E61" s="44"/>
      <c r="F61" s="44"/>
      <c r="G61" s="44"/>
      <c r="H61" s="44"/>
      <c r="I61" s="44"/>
      <c r="J61" s="44"/>
      <c r="K61" s="44"/>
      <c r="L61" s="44"/>
      <c r="M61" s="44"/>
      <c r="AC61" s="144">
        <f>SUM(AC11:AC60)</f>
        <v>0</v>
      </c>
      <c r="AD61" s="146">
        <f t="shared" ref="AD61:AE61" si="45">SUM(AD11:AD60)</f>
        <v>0</v>
      </c>
      <c r="AE61" s="145">
        <f t="shared" si="45"/>
        <v>0</v>
      </c>
      <c r="AF61" s="44"/>
      <c r="AG61" s="44"/>
      <c r="AH61" s="44"/>
      <c r="AI61" s="44"/>
      <c r="AJ61" s="144">
        <f t="shared" ref="AJ61:AL61" si="46">SUM(AJ11:AJ60)</f>
        <v>0</v>
      </c>
      <c r="AK61" s="144">
        <f t="shared" si="46"/>
        <v>0</v>
      </c>
      <c r="AL61" s="145">
        <f t="shared" si="46"/>
        <v>0</v>
      </c>
      <c r="AP61" s="193">
        <f>SUBTOTAL(9,AP11:AP60)</f>
        <v>0</v>
      </c>
      <c r="AQ61" s="193">
        <f t="shared" ref="AQ61:CB61" si="47">SUBTOTAL(9,AQ11:AQ60)</f>
        <v>0</v>
      </c>
      <c r="AR61" s="193">
        <f t="shared" si="47"/>
        <v>0</v>
      </c>
      <c r="AS61" s="193"/>
      <c r="AT61" s="193">
        <f t="shared" si="47"/>
        <v>0</v>
      </c>
      <c r="AU61" s="193">
        <f t="shared" si="47"/>
        <v>0</v>
      </c>
      <c r="AV61" s="193"/>
      <c r="AW61" s="193">
        <f t="shared" si="47"/>
        <v>0</v>
      </c>
      <c r="AX61" s="193">
        <f t="shared" si="47"/>
        <v>0</v>
      </c>
      <c r="AY61" s="193"/>
      <c r="AZ61" s="193">
        <f t="shared" si="47"/>
        <v>0</v>
      </c>
      <c r="BA61" s="193">
        <f t="shared" si="47"/>
        <v>0</v>
      </c>
      <c r="BB61" s="193"/>
      <c r="BC61" s="193">
        <f t="shared" si="47"/>
        <v>0</v>
      </c>
      <c r="BD61" s="193">
        <f t="shared" si="47"/>
        <v>0</v>
      </c>
      <c r="BE61" s="193"/>
      <c r="BF61" s="193">
        <f t="shared" si="47"/>
        <v>0</v>
      </c>
      <c r="BG61" s="193">
        <f t="shared" si="47"/>
        <v>0</v>
      </c>
      <c r="BH61" s="193"/>
      <c r="BI61" s="193">
        <f t="shared" si="47"/>
        <v>0</v>
      </c>
      <c r="BJ61" s="193">
        <f t="shared" si="47"/>
        <v>0</v>
      </c>
      <c r="BK61" s="193"/>
      <c r="BL61" s="193">
        <f t="shared" si="47"/>
        <v>0</v>
      </c>
      <c r="BM61" s="193">
        <f t="shared" si="47"/>
        <v>0</v>
      </c>
      <c r="BN61" s="193"/>
      <c r="BO61" s="193">
        <f t="shared" si="47"/>
        <v>0</v>
      </c>
      <c r="BP61" s="193">
        <f t="shared" si="47"/>
        <v>0</v>
      </c>
      <c r="BQ61" s="193"/>
      <c r="BR61" s="193">
        <f t="shared" si="47"/>
        <v>0</v>
      </c>
      <c r="BS61" s="193">
        <f t="shared" si="47"/>
        <v>0</v>
      </c>
      <c r="BT61" s="193"/>
      <c r="BU61" s="193">
        <f t="shared" si="47"/>
        <v>0</v>
      </c>
      <c r="BV61" s="193">
        <f t="shared" si="47"/>
        <v>0</v>
      </c>
      <c r="BW61" s="193"/>
      <c r="BX61" s="193">
        <f t="shared" si="47"/>
        <v>0</v>
      </c>
      <c r="BY61" s="193">
        <f t="shared" si="47"/>
        <v>0</v>
      </c>
      <c r="BZ61" s="193"/>
      <c r="CA61" s="193">
        <f t="shared" si="47"/>
        <v>0</v>
      </c>
      <c r="CB61" s="193">
        <f t="shared" si="47"/>
        <v>0</v>
      </c>
    </row>
    <row r="62" spans="2:80" s="44" customFormat="1" x14ac:dyDescent="0.25">
      <c r="B62" s="116" t="s">
        <v>181</v>
      </c>
      <c r="AO62" s="224" t="s">
        <v>181</v>
      </c>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row>
    <row r="63" spans="2:80" s="44" customFormat="1" x14ac:dyDescent="0.25">
      <c r="B63" s="248"/>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50"/>
      <c r="AO63" s="239"/>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c r="BT63" s="240"/>
      <c r="BU63" s="240"/>
      <c r="BV63" s="240"/>
      <c r="BW63" s="240"/>
      <c r="BX63" s="240"/>
      <c r="BY63" s="240"/>
      <c r="BZ63" s="241"/>
    </row>
    <row r="64" spans="2:80" s="44" customFormat="1" x14ac:dyDescent="0.25">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3"/>
      <c r="AO64" s="242"/>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4"/>
    </row>
    <row r="65" spans="2:78" s="44" customFormat="1" x14ac:dyDescent="0.25">
      <c r="B65" s="251"/>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3"/>
      <c r="AO65" s="242"/>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4"/>
    </row>
    <row r="66" spans="2:78" s="44" customFormat="1" x14ac:dyDescent="0.25">
      <c r="B66" s="251"/>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3"/>
      <c r="AO66" s="242"/>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4"/>
    </row>
    <row r="67" spans="2:78" s="44" customFormat="1" x14ac:dyDescent="0.25">
      <c r="B67" s="251"/>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3"/>
      <c r="AO67" s="242"/>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4"/>
    </row>
    <row r="68" spans="2:78" s="44" customFormat="1" x14ac:dyDescent="0.25">
      <c r="B68" s="251"/>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3"/>
      <c r="AO68" s="242"/>
      <c r="AP68" s="243"/>
      <c r="AQ68" s="243"/>
      <c r="AR68" s="243"/>
      <c r="AS68" s="243"/>
      <c r="AT68" s="243"/>
      <c r="AU68" s="243"/>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4"/>
    </row>
    <row r="69" spans="2:78" s="44" customFormat="1" x14ac:dyDescent="0.25">
      <c r="B69" s="251"/>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3"/>
      <c r="AO69" s="242"/>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4"/>
    </row>
    <row r="70" spans="2:78" s="44" customFormat="1" x14ac:dyDescent="0.25">
      <c r="B70" s="254"/>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6"/>
      <c r="AO70" s="245"/>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c r="BZ70" s="247"/>
    </row>
    <row r="71" spans="2:78" s="44" customFormat="1" x14ac:dyDescent="0.25"/>
    <row r="72" spans="2:78" s="44" customFormat="1" x14ac:dyDescent="0.25"/>
    <row r="73" spans="2:78" s="44" customFormat="1" x14ac:dyDescent="0.25"/>
    <row r="74" spans="2:78" s="44" customFormat="1" x14ac:dyDescent="0.25"/>
    <row r="75" spans="2:78" s="44" customFormat="1" x14ac:dyDescent="0.25"/>
    <row r="76" spans="2:78" s="44" customFormat="1" x14ac:dyDescent="0.25"/>
    <row r="77" spans="2:78" s="44" customFormat="1" x14ac:dyDescent="0.25"/>
    <row r="78" spans="2:78" s="44" customFormat="1" x14ac:dyDescent="0.25"/>
    <row r="79" spans="2:78" s="44" customFormat="1" x14ac:dyDescent="0.25"/>
    <row r="80" spans="2:78"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row r="360" s="44" customFormat="1" x14ac:dyDescent="0.25"/>
    <row r="361" s="44" customFormat="1" x14ac:dyDescent="0.25"/>
    <row r="362" s="44" customFormat="1" x14ac:dyDescent="0.25"/>
    <row r="363" s="44" customFormat="1" x14ac:dyDescent="0.25"/>
    <row r="364" s="44" customFormat="1" x14ac:dyDescent="0.25"/>
    <row r="365" s="44" customFormat="1" x14ac:dyDescent="0.25"/>
    <row r="366" s="44" customFormat="1" x14ac:dyDescent="0.25"/>
    <row r="367" s="44" customFormat="1" x14ac:dyDescent="0.25"/>
    <row r="368" s="44" customFormat="1" x14ac:dyDescent="0.25"/>
    <row r="369" s="44" customFormat="1" x14ac:dyDescent="0.25"/>
    <row r="370" s="44" customFormat="1" x14ac:dyDescent="0.25"/>
    <row r="371" s="44" customFormat="1" x14ac:dyDescent="0.25"/>
    <row r="372" s="44" customFormat="1" x14ac:dyDescent="0.25"/>
    <row r="373" s="44" customFormat="1" x14ac:dyDescent="0.25"/>
    <row r="374" s="44" customFormat="1" x14ac:dyDescent="0.25"/>
    <row r="375" s="44" customFormat="1" x14ac:dyDescent="0.25"/>
    <row r="376" s="44" customFormat="1" x14ac:dyDescent="0.25"/>
    <row r="377" s="44" customFormat="1" x14ac:dyDescent="0.25"/>
    <row r="378" s="44" customFormat="1" x14ac:dyDescent="0.25"/>
    <row r="379" s="44" customFormat="1" x14ac:dyDescent="0.25"/>
    <row r="380" s="44" customFormat="1" x14ac:dyDescent="0.25"/>
    <row r="381" s="44" customFormat="1" x14ac:dyDescent="0.25"/>
    <row r="382" s="44" customFormat="1" x14ac:dyDescent="0.25"/>
    <row r="383" s="44" customFormat="1" x14ac:dyDescent="0.25"/>
    <row r="384" s="44" customFormat="1" x14ac:dyDescent="0.25"/>
    <row r="385" s="44" customFormat="1" x14ac:dyDescent="0.25"/>
    <row r="386" s="44" customFormat="1" x14ac:dyDescent="0.25"/>
    <row r="387" s="44" customFormat="1" x14ac:dyDescent="0.25"/>
    <row r="388" s="44" customFormat="1" x14ac:dyDescent="0.25"/>
    <row r="389" s="44" customFormat="1" x14ac:dyDescent="0.25"/>
    <row r="390" s="44" customFormat="1" x14ac:dyDescent="0.25"/>
    <row r="391" s="44" customFormat="1" x14ac:dyDescent="0.25"/>
    <row r="392" s="44" customFormat="1" x14ac:dyDescent="0.25"/>
    <row r="393" s="44" customFormat="1" x14ac:dyDescent="0.25"/>
    <row r="394" s="44" customFormat="1" x14ac:dyDescent="0.25"/>
    <row r="395" s="44" customFormat="1" x14ac:dyDescent="0.25"/>
    <row r="396" s="44" customFormat="1" x14ac:dyDescent="0.25"/>
    <row r="397" s="44" customFormat="1" x14ac:dyDescent="0.25"/>
    <row r="398" s="44" customFormat="1" x14ac:dyDescent="0.25"/>
    <row r="399" s="44" customFormat="1" x14ac:dyDescent="0.25"/>
    <row r="400" s="44" customFormat="1" x14ac:dyDescent="0.25"/>
  </sheetData>
  <sheetProtection algorithmName="SHA-512" hashValue="GpFcGRJjT9Vnz3wjxU2LnJ/b7iNRZCebRmPROi2yMPOQCsza8fPB/J8p9kRC1FdBwcZ46lxXzcQshh7b522CKA==" saltValue="wUMk0N3qLw+YsOFZnyC68g==" spinCount="100000" sheet="1" objects="1" scenarios="1" selectLockedCells="1"/>
  <mergeCells count="8">
    <mergeCell ref="AO63:BZ70"/>
    <mergeCell ref="B63:AE70"/>
    <mergeCell ref="AG10:AH10"/>
    <mergeCell ref="C1:L2"/>
    <mergeCell ref="C7:L8"/>
    <mergeCell ref="AG4:AH4"/>
    <mergeCell ref="C3:L3"/>
    <mergeCell ref="C9:L9"/>
  </mergeCells>
  <conditionalFormatting sqref="I11:I60">
    <cfRule type="cellIs" dxfId="50" priority="15" operator="equal">
      <formula>"E"</formula>
    </cfRule>
  </conditionalFormatting>
  <conditionalFormatting sqref="K11:K60">
    <cfRule type="cellIs" dxfId="49" priority="14" operator="equal">
      <formula>"E"</formula>
    </cfRule>
  </conditionalFormatting>
  <conditionalFormatting sqref="I5">
    <cfRule type="cellIs" dxfId="48" priority="12" operator="equal">
      <formula>"E"</formula>
    </cfRule>
  </conditionalFormatting>
  <conditionalFormatting sqref="I6">
    <cfRule type="cellIs" dxfId="47" priority="6" operator="equal">
      <formula>"E"</formula>
    </cfRule>
  </conditionalFormatting>
  <conditionalFormatting sqref="K5">
    <cfRule type="cellIs" dxfId="46" priority="5" operator="equal">
      <formula>"E"</formula>
    </cfRule>
  </conditionalFormatting>
  <conditionalFormatting sqref="M5">
    <cfRule type="cellIs" dxfId="45" priority="4" operator="equal">
      <formula>"E"</formula>
    </cfRule>
  </conditionalFormatting>
  <conditionalFormatting sqref="K6">
    <cfRule type="cellIs" dxfId="44" priority="3" operator="equal">
      <formula>"E"</formula>
    </cfRule>
  </conditionalFormatting>
  <conditionalFormatting sqref="M6">
    <cfRule type="cellIs" dxfId="43" priority="2" operator="equal">
      <formula>"E"</formula>
    </cfRule>
  </conditionalFormatting>
  <conditionalFormatting sqref="M11:M60">
    <cfRule type="cellIs" dxfId="42" priority="1" operator="equal">
      <formula>"E"</formula>
    </cfRule>
  </conditionalFormatting>
  <dataValidations xWindow="423" yWindow="640" count="6">
    <dataValidation type="list" allowBlank="1" showInputMessage="1" showErrorMessage="1" error="Select from list" sqref="D5:D6 D11:D60">
      <formula1>"Clinical,Admin,Management"</formula1>
    </dataValidation>
    <dataValidation type="whole" operator="equal" allowBlank="1" showInputMessage="1" showErrorMessage="1" error="Entering '1' will assume additional power is required and will need an engineer visit to check out sockets." prompt="Only '1' item per field" sqref="L11:L60">
      <formula1>1</formula1>
    </dataValidation>
    <dataValidation type="whole" operator="equal" allowBlank="1" showInputMessage="1" showErrorMessage="1" error="Only one item can be requested per field. For an additional item please use another line." prompt="Only '1' item per field" sqref="E11:H60 J11:J60">
      <formula1>1</formula1>
    </dataValidation>
    <dataValidation type="list" allowBlank="1" showInputMessage="1" showErrorMessage="1" sqref="AM5:AM6">
      <formula1>"CCG Approved, Practice Cost, Further Information Required"</formula1>
    </dataValidation>
    <dataValidation type="list" operator="equal" allowBlank="1" showInputMessage="1" showErrorMessage="1" error="Only 'E' from dropdown can be entered here." prompt="E for &quot;Excluded for funding&quot;" sqref="I11:I60 K11:K60 M11:M60 K5:K6 I5:I6 M5:M6">
      <formula1>"E"</formula1>
    </dataValidation>
    <dataValidation type="list" allowBlank="1" showInputMessage="1" showErrorMessage="1" sqref="AM11:AM60">
      <formula1>"FOR_CCG_USE,CCG Approved, Practice Cost, Further Information Required"</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DW359"/>
  <sheetViews>
    <sheetView workbookViewId="0">
      <selection activeCell="B22" sqref="B22:AK26"/>
    </sheetView>
  </sheetViews>
  <sheetFormatPr defaultColWidth="9.140625" defaultRowHeight="15" x14ac:dyDescent="0.25"/>
  <cols>
    <col min="1" max="1" width="1.28515625" style="44" customWidth="1"/>
    <col min="2" max="2" width="5.7109375" style="16" customWidth="1"/>
    <col min="3" max="3" width="26.28515625" style="16" bestFit="1" customWidth="1"/>
    <col min="4" max="4" width="21.42578125" style="16" customWidth="1"/>
    <col min="5" max="5" width="11.85546875" style="16" customWidth="1"/>
    <col min="6" max="6" width="3.42578125" style="16" customWidth="1"/>
    <col min="7" max="7" width="11.5703125" style="16" customWidth="1"/>
    <col min="8" max="8" width="3.28515625" style="16" customWidth="1"/>
    <col min="9" max="9" width="10.7109375" style="16" customWidth="1"/>
    <col min="10" max="10" width="3.42578125" style="16" customWidth="1"/>
    <col min="11" max="11" width="8.140625" style="16" customWidth="1"/>
    <col min="12" max="12" width="3.28515625" style="16" customWidth="1"/>
    <col min="13" max="13" width="10.140625" style="16" customWidth="1"/>
    <col min="14" max="14" width="3.28515625" style="16" customWidth="1"/>
    <col min="15" max="17" width="13.140625" style="16" hidden="1" customWidth="1"/>
    <col min="18" max="18" width="12.28515625" style="16" hidden="1" customWidth="1"/>
    <col min="19" max="22" width="10.5703125" style="16" hidden="1" customWidth="1"/>
    <col min="23" max="26" width="12" style="16" hidden="1" customWidth="1"/>
    <col min="27" max="30" width="9.28515625" style="16" hidden="1" customWidth="1"/>
    <col min="31" max="34" width="11" style="16" hidden="1" customWidth="1"/>
    <col min="35" max="35" width="10.5703125" style="16" bestFit="1" customWidth="1"/>
    <col min="36" max="36" width="9.5703125" style="16" bestFit="1" customWidth="1"/>
    <col min="37" max="37" width="10.85546875" style="16" bestFit="1" customWidth="1"/>
    <col min="38" max="38" width="2.28515625" style="16" customWidth="1"/>
    <col min="39" max="39" width="58.140625" style="16" customWidth="1"/>
    <col min="40" max="40" width="15.5703125" style="16" customWidth="1"/>
    <col min="41" max="41" width="15.5703125" style="16" hidden="1" customWidth="1"/>
    <col min="42" max="42" width="13.5703125" style="16" customWidth="1"/>
    <col min="43" max="44" width="9.5703125" style="44" bestFit="1" customWidth="1"/>
    <col min="45" max="45" width="27.7109375" style="44" bestFit="1" customWidth="1"/>
    <col min="46" max="46" width="4.5703125" style="44" customWidth="1"/>
    <col min="47" max="47" width="39.5703125" style="44" bestFit="1" customWidth="1"/>
    <col min="48" max="48" width="3.42578125" style="44" hidden="1" customWidth="1"/>
    <col min="49" max="49" width="2" style="44" hidden="1" customWidth="1"/>
    <col min="50" max="50" width="4" style="44" hidden="1" customWidth="1"/>
    <col min="51" max="51" width="9" style="44" bestFit="1" customWidth="1"/>
    <col min="52" max="53" width="9.28515625" style="44" hidden="1" customWidth="1"/>
    <col min="54" max="54" width="8.28515625" style="44" bestFit="1" customWidth="1"/>
    <col min="55" max="56" width="9.28515625" style="44" hidden="1" customWidth="1"/>
    <col min="57" max="57" width="9.140625" style="44" bestFit="1" customWidth="1"/>
    <col min="58" max="59" width="2" style="44" hidden="1" customWidth="1"/>
    <col min="60" max="60" width="10.5703125" style="44" bestFit="1" customWidth="1"/>
    <col min="61" max="62" width="2" style="44" hidden="1" customWidth="1"/>
    <col min="63" max="63" width="8.42578125" style="44" bestFit="1" customWidth="1"/>
    <col min="64" max="65" width="2" style="44" hidden="1" customWidth="1"/>
    <col min="66" max="66" width="8.42578125" style="44" bestFit="1" customWidth="1"/>
    <col min="67" max="68" width="2" style="44" hidden="1" customWidth="1"/>
    <col min="69" max="69" width="17.5703125" style="44" bestFit="1" customWidth="1"/>
    <col min="70" max="71" width="2" style="44" hidden="1" customWidth="1"/>
    <col min="72" max="72" width="9.85546875" style="44" bestFit="1" customWidth="1"/>
    <col min="73" max="74" width="9.28515625" style="44" hidden="1" customWidth="1"/>
    <col min="75" max="75" width="8.42578125" style="44" bestFit="1" customWidth="1"/>
    <col min="76" max="77" width="9.28515625" style="44" hidden="1" customWidth="1"/>
    <col min="78" max="78" width="11" style="44" bestFit="1" customWidth="1"/>
    <col min="79" max="80" width="2" style="44" hidden="1" customWidth="1"/>
    <col min="81" max="81" width="8.28515625" style="44" bestFit="1" customWidth="1"/>
    <col min="82" max="83" width="2" style="44" hidden="1" customWidth="1"/>
    <col min="84" max="84" width="11" style="44" bestFit="1" customWidth="1"/>
    <col min="85" max="86" width="2" style="44" hidden="1" customWidth="1"/>
    <col min="87" max="127" width="9.140625" style="44"/>
    <col min="128" max="16384" width="9.140625" style="16"/>
  </cols>
  <sheetData>
    <row r="1" spans="2:86" ht="30.75" customHeight="1" x14ac:dyDescent="0.25">
      <c r="B1" s="12"/>
      <c r="C1" s="259" t="s">
        <v>66</v>
      </c>
      <c r="D1" s="259"/>
      <c r="E1" s="259"/>
      <c r="F1" s="259"/>
      <c r="G1" s="259"/>
      <c r="H1" s="259"/>
      <c r="I1" s="259"/>
      <c r="J1" s="259"/>
      <c r="K1" s="259"/>
      <c r="L1" s="259"/>
      <c r="M1" s="259"/>
      <c r="N1" s="73"/>
      <c r="O1" s="13"/>
      <c r="P1" s="13"/>
      <c r="Q1" s="13"/>
      <c r="R1" s="13"/>
      <c r="S1" s="13"/>
      <c r="T1" s="13"/>
      <c r="U1" s="13"/>
      <c r="V1" s="13"/>
      <c r="W1" s="13"/>
      <c r="X1" s="13"/>
      <c r="Y1" s="13"/>
      <c r="Z1" s="13"/>
      <c r="AA1" s="13"/>
      <c r="AB1" s="13"/>
      <c r="AC1" s="13"/>
      <c r="AD1" s="13"/>
      <c r="AE1" s="13"/>
      <c r="AF1" s="13"/>
      <c r="AG1" s="13"/>
      <c r="AH1" s="13"/>
      <c r="AI1" s="14" t="s">
        <v>19</v>
      </c>
      <c r="AJ1" s="14" t="s">
        <v>13</v>
      </c>
      <c r="AK1" s="14" t="s">
        <v>20</v>
      </c>
      <c r="AL1" s="107"/>
      <c r="AM1" s="14" t="s">
        <v>27</v>
      </c>
      <c r="AN1" s="15" t="s">
        <v>32</v>
      </c>
      <c r="AO1" s="57"/>
      <c r="AP1" s="57"/>
      <c r="AQ1" s="106" t="s">
        <v>69</v>
      </c>
      <c r="AR1" s="106" t="s">
        <v>69</v>
      </c>
      <c r="AS1" s="15"/>
    </row>
    <row r="2" spans="2:86" ht="18.75" x14ac:dyDescent="0.25">
      <c r="B2" s="17"/>
      <c r="C2" s="260"/>
      <c r="D2" s="260"/>
      <c r="E2" s="260"/>
      <c r="F2" s="260"/>
      <c r="G2" s="260"/>
      <c r="H2" s="260"/>
      <c r="I2" s="260"/>
      <c r="J2" s="260"/>
      <c r="K2" s="260"/>
      <c r="L2" s="260"/>
      <c r="M2" s="260"/>
      <c r="N2" s="74"/>
      <c r="O2" s="18"/>
      <c r="P2" s="18"/>
      <c r="Q2" s="18"/>
      <c r="R2" s="18"/>
      <c r="S2" s="18"/>
      <c r="T2" s="18"/>
      <c r="U2" s="18"/>
      <c r="V2" s="18"/>
      <c r="W2" s="18"/>
      <c r="X2" s="18"/>
      <c r="Y2" s="18"/>
      <c r="Z2" s="18"/>
      <c r="AA2" s="18"/>
      <c r="AB2" s="18"/>
      <c r="AC2" s="18"/>
      <c r="AD2" s="18"/>
      <c r="AE2" s="18"/>
      <c r="AF2" s="18"/>
      <c r="AG2" s="18"/>
      <c r="AH2" s="18"/>
      <c r="AI2" s="19">
        <f t="shared" ref="AI2:AJ2" si="0">SUM(AI5:AI6)</f>
        <v>3915</v>
      </c>
      <c r="AJ2" s="19">
        <f t="shared" si="0"/>
        <v>783</v>
      </c>
      <c r="AK2" s="19">
        <f>SUM(AK5:AK6)</f>
        <v>4698</v>
      </c>
      <c r="AL2" s="108"/>
      <c r="AM2" s="20"/>
      <c r="AN2" s="21"/>
      <c r="AO2" s="49"/>
      <c r="AP2" s="49"/>
      <c r="AQ2" s="19">
        <f>SUM(AQ5:AQ6)</f>
        <v>4200</v>
      </c>
      <c r="AR2" s="19">
        <f>SUM(AR5:AR6)</f>
        <v>498</v>
      </c>
      <c r="AS2" s="21"/>
    </row>
    <row r="3" spans="2:86" x14ac:dyDescent="0.25">
      <c r="B3" s="76"/>
      <c r="C3" s="268" t="s">
        <v>18</v>
      </c>
      <c r="D3" s="269"/>
      <c r="E3" s="269"/>
      <c r="F3" s="269"/>
      <c r="G3" s="269"/>
      <c r="H3" s="269"/>
      <c r="I3" s="269"/>
      <c r="J3" s="269"/>
      <c r="K3" s="269"/>
      <c r="L3" s="269"/>
      <c r="M3" s="269"/>
      <c r="N3" s="125"/>
      <c r="O3" s="77"/>
      <c r="P3" s="77"/>
      <c r="Q3" s="77"/>
      <c r="R3" s="77"/>
      <c r="S3" s="77"/>
      <c r="T3" s="77"/>
      <c r="U3" s="77"/>
      <c r="V3" s="77"/>
      <c r="W3" s="77"/>
      <c r="X3" s="77"/>
      <c r="Y3" s="77"/>
      <c r="Z3" s="77"/>
      <c r="AA3" s="77"/>
      <c r="AB3" s="77"/>
      <c r="AC3" s="77"/>
      <c r="AD3" s="77"/>
      <c r="AE3" s="77"/>
      <c r="AF3" s="77"/>
      <c r="AG3" s="77"/>
      <c r="AH3" s="77"/>
      <c r="AI3" s="77"/>
      <c r="AJ3" s="77"/>
      <c r="AK3" s="77"/>
      <c r="AL3" s="125"/>
      <c r="AM3" s="77"/>
      <c r="AN3" s="78"/>
      <c r="AO3" s="77"/>
      <c r="AP3" s="77"/>
      <c r="AQ3" s="77"/>
      <c r="AR3" s="77"/>
      <c r="AS3" s="78"/>
    </row>
    <row r="4" spans="2:86" ht="45" x14ac:dyDescent="0.25">
      <c r="B4" s="79" t="s">
        <v>36</v>
      </c>
      <c r="C4" s="80" t="s">
        <v>0</v>
      </c>
      <c r="D4" s="80" t="s">
        <v>21</v>
      </c>
      <c r="E4" s="80" t="s">
        <v>87</v>
      </c>
      <c r="F4" s="80" t="s">
        <v>64</v>
      </c>
      <c r="G4" s="80" t="s">
        <v>86</v>
      </c>
      <c r="H4" s="80" t="s">
        <v>64</v>
      </c>
      <c r="I4" s="80" t="s">
        <v>88</v>
      </c>
      <c r="J4" s="80" t="s">
        <v>64</v>
      </c>
      <c r="K4" s="80" t="s">
        <v>16</v>
      </c>
      <c r="L4" s="80" t="s">
        <v>64</v>
      </c>
      <c r="M4" s="80" t="s">
        <v>17</v>
      </c>
      <c r="N4" s="80" t="s">
        <v>64</v>
      </c>
      <c r="O4" s="80" t="s">
        <v>87</v>
      </c>
      <c r="P4" s="80" t="s">
        <v>92</v>
      </c>
      <c r="Q4" s="80" t="s">
        <v>93</v>
      </c>
      <c r="R4" s="80" t="s">
        <v>94</v>
      </c>
      <c r="S4" s="80" t="s">
        <v>90</v>
      </c>
      <c r="T4" s="80" t="s">
        <v>95</v>
      </c>
      <c r="U4" s="80" t="s">
        <v>96</v>
      </c>
      <c r="V4" s="80" t="s">
        <v>97</v>
      </c>
      <c r="W4" s="80" t="s">
        <v>91</v>
      </c>
      <c r="X4" s="80" t="s">
        <v>98</v>
      </c>
      <c r="Y4" s="80" t="s">
        <v>99</v>
      </c>
      <c r="Z4" s="80" t="s">
        <v>100</v>
      </c>
      <c r="AA4" s="80" t="s">
        <v>11</v>
      </c>
      <c r="AB4" s="80" t="s">
        <v>50</v>
      </c>
      <c r="AC4" s="80" t="s">
        <v>51</v>
      </c>
      <c r="AD4" s="80" t="s">
        <v>60</v>
      </c>
      <c r="AE4" s="80" t="s">
        <v>58</v>
      </c>
      <c r="AF4" s="80" t="s">
        <v>52</v>
      </c>
      <c r="AG4" s="80" t="s">
        <v>53</v>
      </c>
      <c r="AH4" s="80" t="s">
        <v>61</v>
      </c>
      <c r="AI4" s="80" t="s">
        <v>12</v>
      </c>
      <c r="AJ4" s="80" t="s">
        <v>13</v>
      </c>
      <c r="AK4" s="80" t="s">
        <v>15</v>
      </c>
      <c r="AL4" s="126"/>
      <c r="AM4" s="288" t="s">
        <v>28</v>
      </c>
      <c r="AN4" s="289"/>
      <c r="AO4" s="81"/>
      <c r="AP4" s="80" t="s">
        <v>163</v>
      </c>
      <c r="AQ4" s="80" t="s">
        <v>44</v>
      </c>
      <c r="AR4" s="80" t="s">
        <v>45</v>
      </c>
      <c r="AS4" s="82"/>
    </row>
    <row r="5" spans="2:86" x14ac:dyDescent="0.25">
      <c r="B5" s="46">
        <v>1</v>
      </c>
      <c r="C5" s="27" t="s">
        <v>103</v>
      </c>
      <c r="D5" s="28" t="s">
        <v>33</v>
      </c>
      <c r="E5" s="27">
        <v>1</v>
      </c>
      <c r="F5" s="111" t="s">
        <v>47</v>
      </c>
      <c r="G5" s="27"/>
      <c r="H5" s="111"/>
      <c r="I5" s="27"/>
      <c r="J5" s="111"/>
      <c r="K5" s="27">
        <v>1</v>
      </c>
      <c r="L5" s="111" t="s">
        <v>47</v>
      </c>
      <c r="M5" s="27">
        <v>1</v>
      </c>
      <c r="N5" s="111" t="s">
        <v>47</v>
      </c>
      <c r="O5" s="29">
        <f>E5*'Cost Master'!A$8</f>
        <v>3500</v>
      </c>
      <c r="P5" s="29">
        <f>O5*'Cost Master'!G$4</f>
        <v>700</v>
      </c>
      <c r="Q5" s="29">
        <f>SUM(O5:P5)</f>
        <v>4200</v>
      </c>
      <c r="R5" s="29" t="str">
        <f>IF(F11="E",Q11,"0")</f>
        <v>0</v>
      </c>
      <c r="S5" s="29">
        <f>G5*'Cost Master'!B$8</f>
        <v>0</v>
      </c>
      <c r="T5" s="29">
        <f>S5*'Cost Master'!G$4</f>
        <v>0</v>
      </c>
      <c r="U5" s="29">
        <f>SUM(S5:T5)</f>
        <v>0</v>
      </c>
      <c r="V5" s="29" t="str">
        <f>IF(H11="E",U11,"0")</f>
        <v>0</v>
      </c>
      <c r="W5" s="29">
        <f>I5*'Cost Master'!C$8</f>
        <v>0</v>
      </c>
      <c r="X5" s="29">
        <f>W5*'Cost Master'!G$4</f>
        <v>0</v>
      </c>
      <c r="Y5" s="29">
        <f>SUM(W5:X5)</f>
        <v>0</v>
      </c>
      <c r="Z5" s="27" t="str">
        <f>IF(J11="E",Y11,"0")</f>
        <v>0</v>
      </c>
      <c r="AA5" s="29">
        <f>K5*'Cost Master'!E$8</f>
        <v>80</v>
      </c>
      <c r="AB5" s="29">
        <f>AA5*'Cost Master'!G$4</f>
        <v>16</v>
      </c>
      <c r="AC5" s="29">
        <f>SUM(AA5:AB5)</f>
        <v>96</v>
      </c>
      <c r="AD5" s="29">
        <f>IF(L5="E",AC5,"0")</f>
        <v>96</v>
      </c>
      <c r="AE5" s="29">
        <f>M5*'Cost Master'!F$8</f>
        <v>80</v>
      </c>
      <c r="AF5" s="29">
        <f>AE5*'Cost Master'!G$4</f>
        <v>16</v>
      </c>
      <c r="AG5" s="29">
        <f>SUM(AE5:AF5)</f>
        <v>96</v>
      </c>
      <c r="AH5" s="29">
        <f>IF(N5="E",AG5,"0")</f>
        <v>96</v>
      </c>
      <c r="AI5" s="29">
        <f>SUM(O5+S5+W5+AA5+AE5)</f>
        <v>3660</v>
      </c>
      <c r="AJ5" s="30">
        <f>AI5*'Cost Master'!G$4</f>
        <v>732</v>
      </c>
      <c r="AK5" s="30">
        <f>SUM(AI5:AJ5)</f>
        <v>4392</v>
      </c>
      <c r="AL5" s="112"/>
      <c r="AM5" s="27" t="s">
        <v>104</v>
      </c>
      <c r="AN5" s="47">
        <v>42272</v>
      </c>
      <c r="AO5" s="30">
        <f>R5+V5+Z5+AD5+AH5</f>
        <v>192</v>
      </c>
      <c r="AP5" s="30"/>
      <c r="AQ5" s="30">
        <f>IF(AS5="CCG Approved",AK5-AO5,"")</f>
        <v>4200</v>
      </c>
      <c r="AR5" s="30">
        <f>IF(AS5="CCG Approved",AO5,IF(AS5="Practice Cost",AK5,""))</f>
        <v>192</v>
      </c>
      <c r="AS5" s="59" t="s">
        <v>42</v>
      </c>
    </row>
    <row r="6" spans="2:86" ht="15.75" thickBot="1" x14ac:dyDescent="0.3">
      <c r="B6" s="63">
        <v>2</v>
      </c>
      <c r="C6" s="64" t="s">
        <v>102</v>
      </c>
      <c r="D6" s="65" t="s">
        <v>33</v>
      </c>
      <c r="E6" s="64"/>
      <c r="F6" s="113"/>
      <c r="G6" s="64"/>
      <c r="H6" s="113"/>
      <c r="I6" s="64">
        <v>1</v>
      </c>
      <c r="J6" s="113" t="s">
        <v>47</v>
      </c>
      <c r="K6" s="64"/>
      <c r="L6" s="113"/>
      <c r="M6" s="64"/>
      <c r="N6" s="113"/>
      <c r="O6" s="66">
        <f>E6*'Cost Master'!A$8</f>
        <v>0</v>
      </c>
      <c r="P6" s="66">
        <f>O6*'Cost Master'!G$4</f>
        <v>0</v>
      </c>
      <c r="Q6" s="66">
        <f>SUM(O6:P6)</f>
        <v>0</v>
      </c>
      <c r="R6" s="66" t="str">
        <f>IF(F12="E",Q12,"0")</f>
        <v>0</v>
      </c>
      <c r="S6" s="66">
        <f>G6*'Cost Master'!B$4</f>
        <v>0</v>
      </c>
      <c r="T6" s="66">
        <f>S6*'Cost Master'!G$4</f>
        <v>0</v>
      </c>
      <c r="U6" s="66">
        <f>SUM(S6:T6)</f>
        <v>0</v>
      </c>
      <c r="V6" s="66" t="str">
        <f>IF(H11="E",U11,"0")</f>
        <v>0</v>
      </c>
      <c r="W6" s="66">
        <f>I6*'Cost Master'!C$4</f>
        <v>255</v>
      </c>
      <c r="X6" s="66">
        <f>W6*'Cost Master'!G$4</f>
        <v>51</v>
      </c>
      <c r="Y6" s="66">
        <f>SUM(W6:X6)</f>
        <v>306</v>
      </c>
      <c r="Z6" s="64" t="str">
        <f>IF(J11="E",Y11,"0")</f>
        <v>0</v>
      </c>
      <c r="AA6" s="66">
        <f>K6*'Cost Master'!E$8</f>
        <v>0</v>
      </c>
      <c r="AB6" s="66">
        <f>AA6*'Cost Master'!G$4</f>
        <v>0</v>
      </c>
      <c r="AC6" s="66">
        <f>SUM(AA6:AB6)</f>
        <v>0</v>
      </c>
      <c r="AD6" s="66" t="str">
        <f>IF(L6="E",AC6,"0")</f>
        <v>0</v>
      </c>
      <c r="AE6" s="66">
        <f>M6*'Cost Master'!F$8</f>
        <v>0</v>
      </c>
      <c r="AF6" s="66">
        <f>AE6*'Cost Master'!G$4</f>
        <v>0</v>
      </c>
      <c r="AG6" s="66">
        <f>SUM(AE6:AF6)</f>
        <v>0</v>
      </c>
      <c r="AH6" s="66" t="str">
        <f>IF(N6="E",AG6,"0")</f>
        <v>0</v>
      </c>
      <c r="AI6" s="66">
        <f>SUM(O6+S6+W6+AA6+AE6)</f>
        <v>255</v>
      </c>
      <c r="AJ6" s="67">
        <f>AI6*'Cost Master'!G$4</f>
        <v>51</v>
      </c>
      <c r="AK6" s="67">
        <f t="shared" ref="AK6" si="1">SUM(AI6:AJ6)</f>
        <v>306</v>
      </c>
      <c r="AL6" s="114"/>
      <c r="AM6" s="64" t="s">
        <v>101</v>
      </c>
      <c r="AN6" s="68">
        <v>42013</v>
      </c>
      <c r="AO6" s="67">
        <f>R6+V6+Z6+AD6+AH6</f>
        <v>0</v>
      </c>
      <c r="AP6" s="67"/>
      <c r="AQ6" s="67" t="str">
        <f>IF(AS6="CCG Approved",AK6-AO6,"")</f>
        <v/>
      </c>
      <c r="AR6" s="67">
        <f>IF(AS6="CCG Approved",AO6,IF(AS6="Practice Cost",AK6,""))</f>
        <v>306</v>
      </c>
      <c r="AS6" s="69" t="s">
        <v>43</v>
      </c>
    </row>
    <row r="7" spans="2:86" ht="45" x14ac:dyDescent="0.25">
      <c r="B7" s="31"/>
      <c r="C7" s="261" t="s">
        <v>65</v>
      </c>
      <c r="D7" s="261"/>
      <c r="E7" s="261"/>
      <c r="F7" s="261"/>
      <c r="G7" s="261"/>
      <c r="H7" s="261"/>
      <c r="I7" s="261"/>
      <c r="J7" s="261"/>
      <c r="K7" s="261"/>
      <c r="L7" s="261"/>
      <c r="M7" s="261"/>
      <c r="N7" s="149"/>
      <c r="O7" s="32"/>
      <c r="P7" s="32"/>
      <c r="Q7" s="32"/>
      <c r="R7" s="32"/>
      <c r="S7" s="32"/>
      <c r="T7" s="32"/>
      <c r="U7" s="32"/>
      <c r="V7" s="32"/>
      <c r="W7" s="32"/>
      <c r="X7" s="32"/>
      <c r="Y7" s="32"/>
      <c r="Z7" s="32"/>
      <c r="AA7" s="32"/>
      <c r="AB7" s="32"/>
      <c r="AC7" s="32"/>
      <c r="AD7" s="32"/>
      <c r="AE7" s="32"/>
      <c r="AF7" s="32"/>
      <c r="AG7" s="32"/>
      <c r="AH7" s="32"/>
      <c r="AI7" s="33" t="s">
        <v>19</v>
      </c>
      <c r="AJ7" s="33" t="s">
        <v>13</v>
      </c>
      <c r="AK7" s="33" t="s">
        <v>20</v>
      </c>
      <c r="AL7" s="32"/>
      <c r="AM7" s="33" t="s">
        <v>27</v>
      </c>
      <c r="AN7" s="34" t="s">
        <v>32</v>
      </c>
      <c r="AO7" s="149"/>
      <c r="AP7" s="154"/>
      <c r="AQ7" s="33" t="s">
        <v>69</v>
      </c>
      <c r="AR7" s="33" t="s">
        <v>69</v>
      </c>
      <c r="AS7" s="34" t="s">
        <v>68</v>
      </c>
    </row>
    <row r="8" spans="2:86" x14ac:dyDescent="0.25">
      <c r="B8" s="31"/>
      <c r="C8" s="261"/>
      <c r="D8" s="261"/>
      <c r="E8" s="261"/>
      <c r="F8" s="261"/>
      <c r="G8" s="261"/>
      <c r="H8" s="261"/>
      <c r="I8" s="261"/>
      <c r="J8" s="261"/>
      <c r="K8" s="261"/>
      <c r="L8" s="261"/>
      <c r="M8" s="261"/>
      <c r="N8" s="149"/>
      <c r="O8" s="32"/>
      <c r="P8" s="32"/>
      <c r="Q8" s="32"/>
      <c r="R8" s="32"/>
      <c r="S8" s="32"/>
      <c r="T8" s="32"/>
      <c r="U8" s="32"/>
      <c r="V8" s="32"/>
      <c r="W8" s="32"/>
      <c r="X8" s="32"/>
      <c r="Y8" s="32"/>
      <c r="Z8" s="32"/>
      <c r="AA8" s="32"/>
      <c r="AB8" s="32"/>
      <c r="AC8" s="32"/>
      <c r="AD8" s="32"/>
      <c r="AE8" s="32"/>
      <c r="AF8" s="32"/>
      <c r="AG8" s="32"/>
      <c r="AH8" s="32"/>
      <c r="AI8" s="215">
        <f>AI20</f>
        <v>0</v>
      </c>
      <c r="AJ8" s="215">
        <f t="shared" ref="AJ8:AK8" si="2">AJ20</f>
        <v>0</v>
      </c>
      <c r="AK8" s="215">
        <f t="shared" si="2"/>
        <v>0</v>
      </c>
      <c r="AL8" s="32"/>
      <c r="AM8" s="33"/>
      <c r="AN8" s="34"/>
      <c r="AO8" s="149"/>
      <c r="AP8" s="154"/>
      <c r="AQ8" s="35">
        <f t="shared" ref="AQ8:AR8" si="3">AQ20</f>
        <v>0</v>
      </c>
      <c r="AR8" s="35">
        <f t="shared" si="3"/>
        <v>0</v>
      </c>
      <c r="AS8" s="34"/>
    </row>
    <row r="9" spans="2:86" x14ac:dyDescent="0.25">
      <c r="B9" s="83"/>
      <c r="C9" s="290" t="s">
        <v>18</v>
      </c>
      <c r="D9" s="291"/>
      <c r="E9" s="291"/>
      <c r="F9" s="291"/>
      <c r="G9" s="291"/>
      <c r="H9" s="291"/>
      <c r="I9" s="291"/>
      <c r="J9" s="291"/>
      <c r="K9" s="291"/>
      <c r="L9" s="291"/>
      <c r="M9" s="291"/>
      <c r="N9" s="127"/>
      <c r="O9" s="86"/>
      <c r="P9" s="86"/>
      <c r="Q9" s="86"/>
      <c r="R9" s="86"/>
      <c r="S9" s="86"/>
      <c r="T9" s="86"/>
      <c r="U9" s="86"/>
      <c r="V9" s="86"/>
      <c r="W9" s="86"/>
      <c r="X9" s="86"/>
      <c r="Y9" s="86"/>
      <c r="Z9" s="86"/>
      <c r="AA9" s="86"/>
      <c r="AB9" s="86"/>
      <c r="AC9" s="86"/>
      <c r="AD9" s="86"/>
      <c r="AE9" s="86"/>
      <c r="AF9" s="86"/>
      <c r="AG9" s="86"/>
      <c r="AH9" s="86"/>
      <c r="AI9" s="86"/>
      <c r="AJ9" s="86"/>
      <c r="AK9" s="86"/>
      <c r="AL9" s="127"/>
      <c r="AM9" s="84"/>
      <c r="AN9" s="85"/>
      <c r="AO9" s="84"/>
      <c r="AP9" s="84"/>
      <c r="AQ9" s="84"/>
      <c r="AR9" s="84"/>
      <c r="AS9" s="85"/>
      <c r="AU9" s="116" t="s">
        <v>70</v>
      </c>
    </row>
    <row r="10" spans="2:86" ht="45.75" thickBot="1" x14ac:dyDescent="0.3">
      <c r="B10" s="87" t="s">
        <v>36</v>
      </c>
      <c r="C10" s="88" t="s">
        <v>0</v>
      </c>
      <c r="D10" s="88" t="s">
        <v>21</v>
      </c>
      <c r="E10" s="88" t="s">
        <v>87</v>
      </c>
      <c r="F10" s="88" t="s">
        <v>64</v>
      </c>
      <c r="G10" s="88" t="s">
        <v>86</v>
      </c>
      <c r="H10" s="88" t="s">
        <v>64</v>
      </c>
      <c r="I10" s="88" t="s">
        <v>88</v>
      </c>
      <c r="J10" s="88" t="s">
        <v>64</v>
      </c>
      <c r="K10" s="88" t="s">
        <v>16</v>
      </c>
      <c r="L10" s="88" t="s">
        <v>64</v>
      </c>
      <c r="M10" s="88" t="s">
        <v>17</v>
      </c>
      <c r="N10" s="88" t="s">
        <v>64</v>
      </c>
      <c r="O10" s="88" t="s">
        <v>89</v>
      </c>
      <c r="P10" s="88" t="s">
        <v>92</v>
      </c>
      <c r="Q10" s="88" t="s">
        <v>93</v>
      </c>
      <c r="R10" s="88" t="s">
        <v>94</v>
      </c>
      <c r="S10" s="88" t="s">
        <v>90</v>
      </c>
      <c r="T10" s="88" t="s">
        <v>95</v>
      </c>
      <c r="U10" s="88" t="s">
        <v>96</v>
      </c>
      <c r="V10" s="88" t="s">
        <v>97</v>
      </c>
      <c r="W10" s="88" t="s">
        <v>91</v>
      </c>
      <c r="X10" s="88" t="s">
        <v>98</v>
      </c>
      <c r="Y10" s="88" t="s">
        <v>99</v>
      </c>
      <c r="Z10" s="88" t="s">
        <v>100</v>
      </c>
      <c r="AA10" s="88" t="s">
        <v>57</v>
      </c>
      <c r="AB10" s="88" t="s">
        <v>50</v>
      </c>
      <c r="AC10" s="88" t="s">
        <v>51</v>
      </c>
      <c r="AD10" s="88" t="s">
        <v>60</v>
      </c>
      <c r="AE10" s="88" t="s">
        <v>58</v>
      </c>
      <c r="AF10" s="88" t="s">
        <v>52</v>
      </c>
      <c r="AG10" s="88" t="s">
        <v>53</v>
      </c>
      <c r="AH10" s="88" t="s">
        <v>61</v>
      </c>
      <c r="AI10" s="88" t="s">
        <v>12</v>
      </c>
      <c r="AJ10" s="88" t="s">
        <v>13</v>
      </c>
      <c r="AK10" s="88" t="s">
        <v>15</v>
      </c>
      <c r="AL10" s="128"/>
      <c r="AM10" s="292" t="s">
        <v>41</v>
      </c>
      <c r="AN10" s="293"/>
      <c r="AO10" s="89" t="s">
        <v>62</v>
      </c>
      <c r="AP10" s="88" t="s">
        <v>163</v>
      </c>
      <c r="AQ10" s="88" t="s">
        <v>44</v>
      </c>
      <c r="AR10" s="88" t="s">
        <v>46</v>
      </c>
      <c r="AS10" s="90" t="s">
        <v>63</v>
      </c>
      <c r="AU10" s="118" t="s">
        <v>169</v>
      </c>
      <c r="AV10" s="118"/>
      <c r="AW10" s="118"/>
      <c r="AX10" s="118"/>
      <c r="AY10" s="118" t="s">
        <v>170</v>
      </c>
      <c r="AZ10" s="118"/>
      <c r="BA10" s="118"/>
      <c r="BB10" s="118" t="s">
        <v>71</v>
      </c>
      <c r="BC10" s="118"/>
      <c r="BD10" s="118"/>
      <c r="BE10" s="118" t="s">
        <v>81</v>
      </c>
      <c r="BF10" s="118"/>
      <c r="BG10" s="118"/>
      <c r="BH10" s="118" t="s">
        <v>80</v>
      </c>
      <c r="BI10" s="118"/>
      <c r="BJ10" s="118"/>
      <c r="BK10" s="118" t="s">
        <v>72</v>
      </c>
      <c r="BL10" s="118"/>
      <c r="BM10" s="118"/>
      <c r="BN10" s="118" t="s">
        <v>73</v>
      </c>
      <c r="BO10" s="118"/>
      <c r="BP10" s="118"/>
      <c r="BQ10" s="118" t="s">
        <v>74</v>
      </c>
      <c r="BR10" s="118"/>
      <c r="BS10" s="118"/>
      <c r="BT10" s="118" t="s">
        <v>75</v>
      </c>
      <c r="BU10" s="118"/>
      <c r="BV10" s="118"/>
      <c r="BW10" s="118" t="s">
        <v>76</v>
      </c>
      <c r="BX10" s="118"/>
      <c r="BY10" s="118"/>
      <c r="BZ10" s="118" t="s">
        <v>77</v>
      </c>
      <c r="CA10" s="118"/>
      <c r="CB10" s="118"/>
      <c r="CC10" s="118" t="s">
        <v>78</v>
      </c>
      <c r="CD10" s="118"/>
      <c r="CE10" s="118"/>
      <c r="CF10" s="118" t="s">
        <v>79</v>
      </c>
      <c r="CG10" s="118"/>
      <c r="CH10" s="118"/>
    </row>
    <row r="11" spans="2:86" x14ac:dyDescent="0.25">
      <c r="B11" s="129">
        <v>1</v>
      </c>
      <c r="C11" s="2"/>
      <c r="D11" s="1"/>
      <c r="E11" s="2"/>
      <c r="F11" s="1"/>
      <c r="G11" s="2"/>
      <c r="H11" s="1"/>
      <c r="I11" s="2"/>
      <c r="J11" s="1"/>
      <c r="K11" s="2"/>
      <c r="L11" s="1"/>
      <c r="M11" s="2"/>
      <c r="N11" s="1"/>
      <c r="O11" s="75">
        <f>E11*'Cost Master'!A$8</f>
        <v>0</v>
      </c>
      <c r="P11" s="75">
        <f>O11*'Cost Master'!G$4</f>
        <v>0</v>
      </c>
      <c r="Q11" s="75">
        <f>SUM(O11:P11)</f>
        <v>0</v>
      </c>
      <c r="R11" s="75" t="str">
        <f>IF(F11="E",Q11,"0")</f>
        <v>0</v>
      </c>
      <c r="S11" s="75">
        <f>G11*'Cost Master'!B$8</f>
        <v>0</v>
      </c>
      <c r="T11" s="75">
        <f>S11*'Cost Master'!G$4</f>
        <v>0</v>
      </c>
      <c r="U11" s="75">
        <f>SUM(S11:T11)</f>
        <v>0</v>
      </c>
      <c r="V11" s="75" t="str">
        <f>IF(H11="E",U11,"0")</f>
        <v>0</v>
      </c>
      <c r="W11" s="75">
        <f>I11*'Cost Master'!C$8</f>
        <v>0</v>
      </c>
      <c r="X11" s="75">
        <f>W11*'Cost Master'!G$4</f>
        <v>0</v>
      </c>
      <c r="Y11" s="75">
        <f>SUM(W11:X11)</f>
        <v>0</v>
      </c>
      <c r="Z11" s="75" t="str">
        <f>IF(J11="E",Y11,"0")</f>
        <v>0</v>
      </c>
      <c r="AA11" s="75">
        <f>K11*'Cost Master'!E$8</f>
        <v>0</v>
      </c>
      <c r="AB11" s="75">
        <f>AA11*'Cost Master'!G$4</f>
        <v>0</v>
      </c>
      <c r="AC11" s="75">
        <f>SUM(AA11:AB11)</f>
        <v>0</v>
      </c>
      <c r="AD11" s="75" t="str">
        <f>IF(L11="E",AC11,"0")</f>
        <v>0</v>
      </c>
      <c r="AE11" s="75">
        <f>M11*'Cost Master'!F$8</f>
        <v>0</v>
      </c>
      <c r="AF11" s="75">
        <f>AE11*'Cost Master'!G$4</f>
        <v>0</v>
      </c>
      <c r="AG11" s="75">
        <f>SUM(AE11:AF11)</f>
        <v>0</v>
      </c>
      <c r="AH11" s="75" t="str">
        <f>IF(N11="E",AG11,"0")</f>
        <v>0</v>
      </c>
      <c r="AI11" s="42">
        <f>SUM(O11+S11+W11+AA11+AE11)</f>
        <v>0</v>
      </c>
      <c r="AJ11" s="43">
        <f>AI11*'Cost Master'!G$4</f>
        <v>0</v>
      </c>
      <c r="AK11" s="43">
        <f t="shared" ref="AK11" si="4">SUM(AI11:AJ11)</f>
        <v>0</v>
      </c>
      <c r="AL11" s="119"/>
      <c r="AM11" s="3"/>
      <c r="AN11" s="4"/>
      <c r="AO11" s="56">
        <f>R11+V11+Z11+AD11+AH11</f>
        <v>0</v>
      </c>
      <c r="AP11" s="42">
        <f>IF(AS11="FOR_CCG_USE",AK11-AO11,"")</f>
        <v>0</v>
      </c>
      <c r="AQ11" s="42" t="str">
        <f>IF(AS11="CCG Approved",AK11-AO11,"")</f>
        <v/>
      </c>
      <c r="AR11" s="42" t="str">
        <f>IF(AS11="CCG Approved",AO11,IF(AS11="Practice Cost",AK11,""))</f>
        <v/>
      </c>
      <c r="AS11" s="7" t="s">
        <v>67</v>
      </c>
      <c r="AU11" s="71"/>
      <c r="AV11" s="194">
        <f>IF(AK11&gt;=1,1,0)</f>
        <v>0</v>
      </c>
      <c r="AW11" s="194">
        <f>IF(AU11&gt;=1,-1,0)</f>
        <v>0</v>
      </c>
      <c r="AX11" s="194">
        <f>AV11+AW11</f>
        <v>0</v>
      </c>
      <c r="AY11" s="71"/>
      <c r="AZ11" s="71">
        <f>IF(AY11&gt;=1,-1,0)</f>
        <v>0</v>
      </c>
      <c r="BA11" s="71">
        <f>AV11+AZ11</f>
        <v>0</v>
      </c>
      <c r="BB11" s="71"/>
      <c r="BC11" s="71">
        <f>IF(BB11&gt;=1,-1,0)</f>
        <v>0</v>
      </c>
      <c r="BD11" s="71">
        <f>AV11+BC11</f>
        <v>0</v>
      </c>
      <c r="BE11" s="71"/>
      <c r="BF11" s="194">
        <f>IF(BE11&gt;=1,-1,0)</f>
        <v>0</v>
      </c>
      <c r="BG11" s="194">
        <f>AV11+BF11</f>
        <v>0</v>
      </c>
      <c r="BH11" s="72"/>
      <c r="BI11" s="194">
        <f>IF(BH11&gt;=1,-1,0)</f>
        <v>0</v>
      </c>
      <c r="BJ11" s="194">
        <f>AV11+BI11</f>
        <v>0</v>
      </c>
      <c r="BK11" s="72"/>
      <c r="BL11" s="194">
        <f>IF(BK11&gt;=1,-1,0)</f>
        <v>0</v>
      </c>
      <c r="BM11" s="194">
        <f>AV11+BL11</f>
        <v>0</v>
      </c>
      <c r="BN11" s="71"/>
      <c r="BO11" s="194">
        <f>IF(BN11&gt;=1,-1,0)</f>
        <v>0</v>
      </c>
      <c r="BP11" s="194">
        <f>AV11+BO11</f>
        <v>0</v>
      </c>
      <c r="BQ11" s="72"/>
      <c r="BR11" s="194">
        <f>IF(BQ11&gt;=1,-1,0)</f>
        <v>0</v>
      </c>
      <c r="BS11" s="194">
        <f>AV11+BR11</f>
        <v>0</v>
      </c>
      <c r="BT11" s="71"/>
      <c r="BU11" s="71">
        <f>IF(BT11&gt;=1,-1,0)</f>
        <v>0</v>
      </c>
      <c r="BV11" s="71">
        <f>AV11+BU11</f>
        <v>0</v>
      </c>
      <c r="BW11" s="71"/>
      <c r="BX11" s="71">
        <f>IF(BW11&gt;=1,-1,0)</f>
        <v>0</v>
      </c>
      <c r="BY11" s="71">
        <f>AV11+BX11</f>
        <v>0</v>
      </c>
      <c r="BZ11" s="71"/>
      <c r="CA11" s="194">
        <f>IF(BZ11&gt;=1,-1,0)</f>
        <v>0</v>
      </c>
      <c r="CB11" s="194">
        <f>AV11+CA11</f>
        <v>0</v>
      </c>
      <c r="CC11" s="72"/>
      <c r="CD11" s="194">
        <f>IF(CC11&gt;=1,-1,0)</f>
        <v>0</v>
      </c>
      <c r="CE11" s="194">
        <f>AV11+CD11</f>
        <v>0</v>
      </c>
      <c r="CF11" s="71"/>
      <c r="CG11" s="194">
        <f>IF(CF11&gt;=1,-1,0)</f>
        <v>0</v>
      </c>
      <c r="CH11" s="194">
        <f>AV11+CG11</f>
        <v>0</v>
      </c>
    </row>
    <row r="12" spans="2:86" x14ac:dyDescent="0.25">
      <c r="B12" s="122">
        <v>2</v>
      </c>
      <c r="C12" s="3"/>
      <c r="D12" s="5"/>
      <c r="E12" s="3"/>
      <c r="F12" s="1"/>
      <c r="G12" s="3"/>
      <c r="H12" s="1"/>
      <c r="I12" s="3"/>
      <c r="J12" s="1"/>
      <c r="K12" s="3"/>
      <c r="L12" s="1"/>
      <c r="M12" s="3"/>
      <c r="N12" s="1"/>
      <c r="O12" s="75">
        <f>E12*'Cost Master'!A$8</f>
        <v>0</v>
      </c>
      <c r="P12" s="75">
        <f>O12*'Cost Master'!G$4</f>
        <v>0</v>
      </c>
      <c r="Q12" s="75">
        <f t="shared" ref="Q12:Q19" si="5">SUM(O12:P12)</f>
        <v>0</v>
      </c>
      <c r="R12" s="75" t="str">
        <f>IF(F12="E",Q12,"0")</f>
        <v>0</v>
      </c>
      <c r="S12" s="75">
        <f>G12*'Cost Master'!B$8</f>
        <v>0</v>
      </c>
      <c r="T12" s="75">
        <f>S12*'Cost Master'!G$4</f>
        <v>0</v>
      </c>
      <c r="U12" s="75">
        <f t="shared" ref="U12:U19" si="6">SUM(S12:T12)</f>
        <v>0</v>
      </c>
      <c r="V12" s="75" t="str">
        <f t="shared" ref="V12:V19" si="7">IF(H12="E",U12,"0")</f>
        <v>0</v>
      </c>
      <c r="W12" s="75">
        <f>I12*'Cost Master'!C$8</f>
        <v>0</v>
      </c>
      <c r="X12" s="75">
        <f>W12*'Cost Master'!G$4</f>
        <v>0</v>
      </c>
      <c r="Y12" s="75">
        <f t="shared" ref="Y12:Y19" si="8">SUM(W12:X12)</f>
        <v>0</v>
      </c>
      <c r="Z12" s="75" t="str">
        <f t="shared" ref="Z12:Z19" si="9">IF(J12="E",Y12,"0")</f>
        <v>0</v>
      </c>
      <c r="AA12" s="75">
        <f>K12*'Cost Master'!E$8</f>
        <v>0</v>
      </c>
      <c r="AB12" s="75">
        <f>AA12*'Cost Master'!G$4</f>
        <v>0</v>
      </c>
      <c r="AC12" s="75">
        <f t="shared" ref="AC12:AC19" si="10">SUM(AA12:AB12)</f>
        <v>0</v>
      </c>
      <c r="AD12" s="75" t="str">
        <f t="shared" ref="AD12:AD19" si="11">IF(L12="E",AC12,"0")</f>
        <v>0</v>
      </c>
      <c r="AE12" s="75">
        <f>M12*'Cost Master'!F$8</f>
        <v>0</v>
      </c>
      <c r="AF12" s="75">
        <f>AE12*'Cost Master'!G$4</f>
        <v>0</v>
      </c>
      <c r="AG12" s="75">
        <f t="shared" ref="AG12:AG19" si="12">SUM(AE12:AF12)</f>
        <v>0</v>
      </c>
      <c r="AH12" s="75" t="str">
        <f t="shared" ref="AH12:AH19" si="13">IF(N12="E",AG12,"0")</f>
        <v>0</v>
      </c>
      <c r="AI12" s="42">
        <f t="shared" ref="AI12:AI19" si="14">SUM(O12+S12+W12+AA12+AE12)</f>
        <v>0</v>
      </c>
      <c r="AJ12" s="43">
        <f>AI12*'Cost Master'!G$4</f>
        <v>0</v>
      </c>
      <c r="AK12" s="43">
        <f t="shared" ref="AK12:AK19" si="15">SUM(AI12:AJ12)</f>
        <v>0</v>
      </c>
      <c r="AL12" s="119"/>
      <c r="AM12" s="6"/>
      <c r="AN12" s="7"/>
      <c r="AO12" s="56">
        <f t="shared" ref="AO12:AO19" si="16">R12+V12+Z12+AD12+AH12</f>
        <v>0</v>
      </c>
      <c r="AP12" s="42">
        <f t="shared" ref="AP12:AP19" si="17">IF(AS12="FOR_CCG_USE",AK12-AO12,"")</f>
        <v>0</v>
      </c>
      <c r="AQ12" s="42" t="str">
        <f t="shared" ref="AQ12:AQ19" si="18">IF(AS12="CCG Approved",AK12-AO12,"")</f>
        <v/>
      </c>
      <c r="AR12" s="42" t="str">
        <f t="shared" ref="AR12:AR19" si="19">IF(AS12="CCG Approved",AO12,IF(AS12="Practice Cost",AK12,""))</f>
        <v/>
      </c>
      <c r="AS12" s="7" t="s">
        <v>67</v>
      </c>
      <c r="AU12" s="71"/>
      <c r="AV12" s="194">
        <f t="shared" ref="AV12:AV18" si="20">IF(AK12&gt;=1,1,0)</f>
        <v>0</v>
      </c>
      <c r="AW12" s="194">
        <f>IF(AU12&gt;=1,-1,0)</f>
        <v>0</v>
      </c>
      <c r="AX12" s="194">
        <f t="shared" ref="AX12:AX18" si="21">AV12+AW12</f>
        <v>0</v>
      </c>
      <c r="AY12" s="71"/>
      <c r="AZ12" s="71">
        <f t="shared" ref="AZ12:AZ18" si="22">IF(AY12&gt;=1,-1,0)</f>
        <v>0</v>
      </c>
      <c r="BA12" s="71">
        <f t="shared" ref="BA12:BA18" si="23">AV12+AZ12</f>
        <v>0</v>
      </c>
      <c r="BB12" s="71"/>
      <c r="BC12" s="71">
        <f t="shared" ref="BC12:BC18" si="24">IF(BB12&gt;=1,-1,0)</f>
        <v>0</v>
      </c>
      <c r="BD12" s="71">
        <f t="shared" ref="BD12:BD18" si="25">AV12+BC12</f>
        <v>0</v>
      </c>
      <c r="BE12" s="71"/>
      <c r="BF12" s="194">
        <f t="shared" ref="BF12:BF18" si="26">IF(BE12&gt;=1,-1,0)</f>
        <v>0</v>
      </c>
      <c r="BG12" s="194">
        <f t="shared" ref="BG12:BG18" si="27">AV12+BF12</f>
        <v>0</v>
      </c>
      <c r="BH12" s="70"/>
      <c r="BI12" s="194">
        <f t="shared" ref="BI12:BI18" si="28">IF(BH12&gt;=1,-1,0)</f>
        <v>0</v>
      </c>
      <c r="BJ12" s="194">
        <f t="shared" ref="BJ12:BJ18" si="29">AV12+BI12</f>
        <v>0</v>
      </c>
      <c r="BK12" s="70"/>
      <c r="BL12" s="194">
        <f t="shared" ref="BL12:BL18" si="30">IF(BK12&gt;=1,-1,0)</f>
        <v>0</v>
      </c>
      <c r="BM12" s="194">
        <f t="shared" ref="BM12:BM18" si="31">AV12+BL12</f>
        <v>0</v>
      </c>
      <c r="BN12" s="71"/>
      <c r="BO12" s="194">
        <f t="shared" ref="BO12:BO18" si="32">IF(BN12&gt;=1,-1,0)</f>
        <v>0</v>
      </c>
      <c r="BP12" s="194">
        <f t="shared" ref="BP12:BP18" si="33">AV12+BO12</f>
        <v>0</v>
      </c>
      <c r="BQ12" s="70"/>
      <c r="BR12" s="194">
        <f t="shared" ref="BR12:BR18" si="34">IF(BQ12&gt;=1,-1,0)</f>
        <v>0</v>
      </c>
      <c r="BS12" s="194">
        <f t="shared" ref="BS12:BS18" si="35">AV12+BR12</f>
        <v>0</v>
      </c>
      <c r="BT12" s="71"/>
      <c r="BU12" s="71">
        <f t="shared" ref="BU12:BU18" si="36">IF(BT12&gt;=1,-1,0)</f>
        <v>0</v>
      </c>
      <c r="BV12" s="71">
        <f t="shared" ref="BV12:BV18" si="37">AV12+BU12</f>
        <v>0</v>
      </c>
      <c r="BW12" s="71"/>
      <c r="BX12" s="71">
        <f t="shared" ref="BX12:BX18" si="38">IF(BW12&gt;=1,-1,0)</f>
        <v>0</v>
      </c>
      <c r="BY12" s="71">
        <f t="shared" ref="BY12:BY18" si="39">AV12+BX12</f>
        <v>0</v>
      </c>
      <c r="BZ12" s="71"/>
      <c r="CA12" s="194">
        <f t="shared" ref="CA12:CA18" si="40">IF(BZ12&gt;=1,-1,0)</f>
        <v>0</v>
      </c>
      <c r="CB12" s="194">
        <f t="shared" ref="CB12:CB18" si="41">AV12+CA12</f>
        <v>0</v>
      </c>
      <c r="CC12" s="70"/>
      <c r="CD12" s="194">
        <f t="shared" ref="CD12:CD18" si="42">IF(CC12&gt;=1,-1,0)</f>
        <v>0</v>
      </c>
      <c r="CE12" s="194">
        <f t="shared" ref="CE12:CE18" si="43">AV12+CD12</f>
        <v>0</v>
      </c>
      <c r="CF12" s="71"/>
      <c r="CG12" s="194">
        <f t="shared" ref="CG12:CG18" si="44">IF(CF12&gt;=1,-1,0)</f>
        <v>0</v>
      </c>
      <c r="CH12" s="194">
        <f t="shared" ref="CH12:CH18" si="45">AV12+CG12</f>
        <v>0</v>
      </c>
    </row>
    <row r="13" spans="2:86" x14ac:dyDescent="0.25">
      <c r="B13" s="123">
        <v>3</v>
      </c>
      <c r="C13" s="6"/>
      <c r="D13" s="8"/>
      <c r="E13" s="6"/>
      <c r="F13" s="1"/>
      <c r="G13" s="6"/>
      <c r="H13" s="1"/>
      <c r="I13" s="6"/>
      <c r="J13" s="1"/>
      <c r="K13" s="6"/>
      <c r="L13" s="1"/>
      <c r="M13" s="6"/>
      <c r="N13" s="1"/>
      <c r="O13" s="75">
        <f>E13*'Cost Master'!A$8</f>
        <v>0</v>
      </c>
      <c r="P13" s="75">
        <f>O13*'Cost Master'!G$4</f>
        <v>0</v>
      </c>
      <c r="Q13" s="75">
        <f t="shared" si="5"/>
        <v>0</v>
      </c>
      <c r="R13" s="75" t="str">
        <f t="shared" ref="R13:R19" si="46">IF(F13="E",Q13,"0")</f>
        <v>0</v>
      </c>
      <c r="S13" s="75">
        <f>G13*'Cost Master'!B$8</f>
        <v>0</v>
      </c>
      <c r="T13" s="75">
        <f>S13*'Cost Master'!G$4</f>
        <v>0</v>
      </c>
      <c r="U13" s="75">
        <f t="shared" si="6"/>
        <v>0</v>
      </c>
      <c r="V13" s="75" t="str">
        <f t="shared" si="7"/>
        <v>0</v>
      </c>
      <c r="W13" s="75">
        <f>I13*'Cost Master'!C$8</f>
        <v>0</v>
      </c>
      <c r="X13" s="75">
        <f>W13*'Cost Master'!G$4</f>
        <v>0</v>
      </c>
      <c r="Y13" s="75">
        <f t="shared" si="8"/>
        <v>0</v>
      </c>
      <c r="Z13" s="75" t="str">
        <f t="shared" si="9"/>
        <v>0</v>
      </c>
      <c r="AA13" s="75">
        <f>K13*'Cost Master'!E$8</f>
        <v>0</v>
      </c>
      <c r="AB13" s="75">
        <f>AA13*'Cost Master'!G$4</f>
        <v>0</v>
      </c>
      <c r="AC13" s="75">
        <f t="shared" si="10"/>
        <v>0</v>
      </c>
      <c r="AD13" s="75" t="str">
        <f t="shared" si="11"/>
        <v>0</v>
      </c>
      <c r="AE13" s="75">
        <f>M13*'Cost Master'!F$8</f>
        <v>0</v>
      </c>
      <c r="AF13" s="75">
        <f>AE13*'Cost Master'!G$4</f>
        <v>0</v>
      </c>
      <c r="AG13" s="75">
        <f t="shared" si="12"/>
        <v>0</v>
      </c>
      <c r="AH13" s="75" t="str">
        <f t="shared" si="13"/>
        <v>0</v>
      </c>
      <c r="AI13" s="42">
        <f t="shared" si="14"/>
        <v>0</v>
      </c>
      <c r="AJ13" s="43">
        <f>AI13*'Cost Master'!G$4</f>
        <v>0</v>
      </c>
      <c r="AK13" s="43">
        <f t="shared" si="15"/>
        <v>0</v>
      </c>
      <c r="AL13" s="119"/>
      <c r="AM13" s="6"/>
      <c r="AN13" s="7"/>
      <c r="AO13" s="56">
        <f t="shared" si="16"/>
        <v>0</v>
      </c>
      <c r="AP13" s="42">
        <f t="shared" si="17"/>
        <v>0</v>
      </c>
      <c r="AQ13" s="42" t="str">
        <f t="shared" si="18"/>
        <v/>
      </c>
      <c r="AR13" s="42" t="str">
        <f t="shared" si="19"/>
        <v/>
      </c>
      <c r="AS13" s="7" t="s">
        <v>67</v>
      </c>
      <c r="AU13" s="71"/>
      <c r="AV13" s="194">
        <f t="shared" si="20"/>
        <v>0</v>
      </c>
      <c r="AW13" s="194">
        <f t="shared" ref="AW13:AW18" si="47">IF(AU13&gt;=1,-1,0)</f>
        <v>0</v>
      </c>
      <c r="AX13" s="194">
        <f t="shared" si="21"/>
        <v>0</v>
      </c>
      <c r="AY13" s="71"/>
      <c r="AZ13" s="71">
        <f t="shared" si="22"/>
        <v>0</v>
      </c>
      <c r="BA13" s="71">
        <f t="shared" si="23"/>
        <v>0</v>
      </c>
      <c r="BB13" s="71"/>
      <c r="BC13" s="71">
        <f t="shared" si="24"/>
        <v>0</v>
      </c>
      <c r="BD13" s="71">
        <f t="shared" si="25"/>
        <v>0</v>
      </c>
      <c r="BE13" s="71"/>
      <c r="BF13" s="194">
        <f t="shared" si="26"/>
        <v>0</v>
      </c>
      <c r="BG13" s="194">
        <f t="shared" si="27"/>
        <v>0</v>
      </c>
      <c r="BH13" s="70"/>
      <c r="BI13" s="194">
        <f t="shared" si="28"/>
        <v>0</v>
      </c>
      <c r="BJ13" s="194">
        <f t="shared" si="29"/>
        <v>0</v>
      </c>
      <c r="BK13" s="70"/>
      <c r="BL13" s="194">
        <f t="shared" si="30"/>
        <v>0</v>
      </c>
      <c r="BM13" s="194">
        <f t="shared" si="31"/>
        <v>0</v>
      </c>
      <c r="BN13" s="71"/>
      <c r="BO13" s="194">
        <f t="shared" si="32"/>
        <v>0</v>
      </c>
      <c r="BP13" s="194">
        <f t="shared" si="33"/>
        <v>0</v>
      </c>
      <c r="BQ13" s="70"/>
      <c r="BR13" s="194">
        <f t="shared" si="34"/>
        <v>0</v>
      </c>
      <c r="BS13" s="194">
        <f t="shared" si="35"/>
        <v>0</v>
      </c>
      <c r="BT13" s="71"/>
      <c r="BU13" s="71">
        <f t="shared" si="36"/>
        <v>0</v>
      </c>
      <c r="BV13" s="71">
        <f t="shared" si="37"/>
        <v>0</v>
      </c>
      <c r="BW13" s="71"/>
      <c r="BX13" s="71">
        <f t="shared" si="38"/>
        <v>0</v>
      </c>
      <c r="BY13" s="71">
        <f t="shared" si="39"/>
        <v>0</v>
      </c>
      <c r="BZ13" s="71"/>
      <c r="CA13" s="194">
        <f t="shared" si="40"/>
        <v>0</v>
      </c>
      <c r="CB13" s="194">
        <f t="shared" si="41"/>
        <v>0</v>
      </c>
      <c r="CC13" s="70"/>
      <c r="CD13" s="194">
        <f t="shared" si="42"/>
        <v>0</v>
      </c>
      <c r="CE13" s="194">
        <f t="shared" si="43"/>
        <v>0</v>
      </c>
      <c r="CF13" s="71"/>
      <c r="CG13" s="194">
        <f t="shared" si="44"/>
        <v>0</v>
      </c>
      <c r="CH13" s="194">
        <f t="shared" si="45"/>
        <v>0</v>
      </c>
    </row>
    <row r="14" spans="2:86" x14ac:dyDescent="0.25">
      <c r="B14" s="123">
        <v>4</v>
      </c>
      <c r="C14" s="6"/>
      <c r="D14" s="8"/>
      <c r="E14" s="6"/>
      <c r="F14" s="1"/>
      <c r="G14" s="6"/>
      <c r="H14" s="1"/>
      <c r="I14" s="6"/>
      <c r="J14" s="1"/>
      <c r="K14" s="6"/>
      <c r="L14" s="1"/>
      <c r="M14" s="6"/>
      <c r="N14" s="1"/>
      <c r="O14" s="75">
        <f>E14*'Cost Master'!A$8</f>
        <v>0</v>
      </c>
      <c r="P14" s="75">
        <f>O14*'Cost Master'!G$4</f>
        <v>0</v>
      </c>
      <c r="Q14" s="75">
        <f t="shared" si="5"/>
        <v>0</v>
      </c>
      <c r="R14" s="75" t="str">
        <f t="shared" si="46"/>
        <v>0</v>
      </c>
      <c r="S14" s="75">
        <f>G14*'Cost Master'!B$8</f>
        <v>0</v>
      </c>
      <c r="T14" s="75">
        <f>S14*'Cost Master'!G$4</f>
        <v>0</v>
      </c>
      <c r="U14" s="75">
        <f t="shared" si="6"/>
        <v>0</v>
      </c>
      <c r="V14" s="75" t="str">
        <f t="shared" si="7"/>
        <v>0</v>
      </c>
      <c r="W14" s="75">
        <f>I14*'Cost Master'!C$8</f>
        <v>0</v>
      </c>
      <c r="X14" s="75">
        <f>W14*'Cost Master'!G$4</f>
        <v>0</v>
      </c>
      <c r="Y14" s="75">
        <f t="shared" si="8"/>
        <v>0</v>
      </c>
      <c r="Z14" s="75" t="str">
        <f t="shared" si="9"/>
        <v>0</v>
      </c>
      <c r="AA14" s="75">
        <f>K14*'Cost Master'!E$8</f>
        <v>0</v>
      </c>
      <c r="AB14" s="75">
        <f>AA14*'Cost Master'!G$4</f>
        <v>0</v>
      </c>
      <c r="AC14" s="75">
        <f t="shared" si="10"/>
        <v>0</v>
      </c>
      <c r="AD14" s="75" t="str">
        <f t="shared" si="11"/>
        <v>0</v>
      </c>
      <c r="AE14" s="75">
        <f>M14*'Cost Master'!F$8</f>
        <v>0</v>
      </c>
      <c r="AF14" s="75">
        <f>AE14*'Cost Master'!G$4</f>
        <v>0</v>
      </c>
      <c r="AG14" s="75">
        <f t="shared" si="12"/>
        <v>0</v>
      </c>
      <c r="AH14" s="75" t="str">
        <f t="shared" si="13"/>
        <v>0</v>
      </c>
      <c r="AI14" s="42">
        <f t="shared" si="14"/>
        <v>0</v>
      </c>
      <c r="AJ14" s="43">
        <f>AI14*'Cost Master'!G$4</f>
        <v>0</v>
      </c>
      <c r="AK14" s="43">
        <f t="shared" si="15"/>
        <v>0</v>
      </c>
      <c r="AL14" s="119"/>
      <c r="AM14" s="6"/>
      <c r="AN14" s="7"/>
      <c r="AO14" s="56">
        <f t="shared" si="16"/>
        <v>0</v>
      </c>
      <c r="AP14" s="42">
        <f t="shared" si="17"/>
        <v>0</v>
      </c>
      <c r="AQ14" s="42" t="str">
        <f t="shared" si="18"/>
        <v/>
      </c>
      <c r="AR14" s="42" t="str">
        <f t="shared" si="19"/>
        <v/>
      </c>
      <c r="AS14" s="7" t="s">
        <v>67</v>
      </c>
      <c r="AU14" s="71"/>
      <c r="AV14" s="194">
        <f t="shared" si="20"/>
        <v>0</v>
      </c>
      <c r="AW14" s="194">
        <f t="shared" si="47"/>
        <v>0</v>
      </c>
      <c r="AX14" s="194">
        <f t="shared" si="21"/>
        <v>0</v>
      </c>
      <c r="AY14" s="71"/>
      <c r="AZ14" s="71">
        <f t="shared" si="22"/>
        <v>0</v>
      </c>
      <c r="BA14" s="71">
        <f t="shared" si="23"/>
        <v>0</v>
      </c>
      <c r="BB14" s="71"/>
      <c r="BC14" s="71">
        <f t="shared" si="24"/>
        <v>0</v>
      </c>
      <c r="BD14" s="71">
        <f t="shared" si="25"/>
        <v>0</v>
      </c>
      <c r="BE14" s="71"/>
      <c r="BF14" s="194">
        <f t="shared" si="26"/>
        <v>0</v>
      </c>
      <c r="BG14" s="194">
        <f t="shared" si="27"/>
        <v>0</v>
      </c>
      <c r="BH14" s="70"/>
      <c r="BI14" s="194">
        <f t="shared" si="28"/>
        <v>0</v>
      </c>
      <c r="BJ14" s="194">
        <f t="shared" si="29"/>
        <v>0</v>
      </c>
      <c r="BK14" s="70"/>
      <c r="BL14" s="194">
        <f t="shared" si="30"/>
        <v>0</v>
      </c>
      <c r="BM14" s="194">
        <f t="shared" si="31"/>
        <v>0</v>
      </c>
      <c r="BN14" s="71"/>
      <c r="BO14" s="194">
        <f t="shared" si="32"/>
        <v>0</v>
      </c>
      <c r="BP14" s="194">
        <f t="shared" si="33"/>
        <v>0</v>
      </c>
      <c r="BQ14" s="70"/>
      <c r="BR14" s="194">
        <f t="shared" si="34"/>
        <v>0</v>
      </c>
      <c r="BS14" s="194">
        <f t="shared" si="35"/>
        <v>0</v>
      </c>
      <c r="BT14" s="71"/>
      <c r="BU14" s="71">
        <f t="shared" si="36"/>
        <v>0</v>
      </c>
      <c r="BV14" s="71">
        <f t="shared" si="37"/>
        <v>0</v>
      </c>
      <c r="BW14" s="71"/>
      <c r="BX14" s="71">
        <f t="shared" si="38"/>
        <v>0</v>
      </c>
      <c r="BY14" s="71">
        <f t="shared" si="39"/>
        <v>0</v>
      </c>
      <c r="BZ14" s="71"/>
      <c r="CA14" s="194">
        <f t="shared" si="40"/>
        <v>0</v>
      </c>
      <c r="CB14" s="194">
        <f t="shared" si="41"/>
        <v>0</v>
      </c>
      <c r="CC14" s="70"/>
      <c r="CD14" s="194">
        <f t="shared" si="42"/>
        <v>0</v>
      </c>
      <c r="CE14" s="194">
        <f t="shared" si="43"/>
        <v>0</v>
      </c>
      <c r="CF14" s="71"/>
      <c r="CG14" s="194">
        <f t="shared" si="44"/>
        <v>0</v>
      </c>
      <c r="CH14" s="194">
        <f t="shared" si="45"/>
        <v>0</v>
      </c>
    </row>
    <row r="15" spans="2:86" x14ac:dyDescent="0.25">
      <c r="B15" s="123">
        <v>5</v>
      </c>
      <c r="C15" s="6"/>
      <c r="D15" s="8"/>
      <c r="E15" s="6"/>
      <c r="F15" s="1"/>
      <c r="G15" s="6"/>
      <c r="H15" s="1"/>
      <c r="I15" s="6"/>
      <c r="J15" s="1"/>
      <c r="K15" s="6"/>
      <c r="L15" s="1"/>
      <c r="M15" s="6"/>
      <c r="N15" s="1"/>
      <c r="O15" s="75">
        <f>E15*'Cost Master'!A$8</f>
        <v>0</v>
      </c>
      <c r="P15" s="75">
        <f>O15*'Cost Master'!G$4</f>
        <v>0</v>
      </c>
      <c r="Q15" s="75">
        <f t="shared" si="5"/>
        <v>0</v>
      </c>
      <c r="R15" s="75" t="str">
        <f t="shared" si="46"/>
        <v>0</v>
      </c>
      <c r="S15" s="75">
        <f>G15*'Cost Master'!B$8</f>
        <v>0</v>
      </c>
      <c r="T15" s="75">
        <f>S15*'Cost Master'!G$4</f>
        <v>0</v>
      </c>
      <c r="U15" s="75">
        <f t="shared" si="6"/>
        <v>0</v>
      </c>
      <c r="V15" s="75" t="str">
        <f t="shared" si="7"/>
        <v>0</v>
      </c>
      <c r="W15" s="75">
        <f>I15*'Cost Master'!C$8</f>
        <v>0</v>
      </c>
      <c r="X15" s="75">
        <f>W15*'Cost Master'!G$4</f>
        <v>0</v>
      </c>
      <c r="Y15" s="75">
        <f t="shared" si="8"/>
        <v>0</v>
      </c>
      <c r="Z15" s="75" t="str">
        <f t="shared" si="9"/>
        <v>0</v>
      </c>
      <c r="AA15" s="75">
        <f>K15*'Cost Master'!E$8</f>
        <v>0</v>
      </c>
      <c r="AB15" s="75">
        <f>AA15*'Cost Master'!G$4</f>
        <v>0</v>
      </c>
      <c r="AC15" s="75">
        <f t="shared" si="10"/>
        <v>0</v>
      </c>
      <c r="AD15" s="75" t="str">
        <f t="shared" si="11"/>
        <v>0</v>
      </c>
      <c r="AE15" s="75">
        <f>M15*'Cost Master'!F$8</f>
        <v>0</v>
      </c>
      <c r="AF15" s="75">
        <f>AE15*'Cost Master'!G$4</f>
        <v>0</v>
      </c>
      <c r="AG15" s="75">
        <f t="shared" si="12"/>
        <v>0</v>
      </c>
      <c r="AH15" s="75" t="str">
        <f t="shared" si="13"/>
        <v>0</v>
      </c>
      <c r="AI15" s="42">
        <f t="shared" si="14"/>
        <v>0</v>
      </c>
      <c r="AJ15" s="43">
        <f>AI15*'Cost Master'!G$4</f>
        <v>0</v>
      </c>
      <c r="AK15" s="43">
        <f t="shared" si="15"/>
        <v>0</v>
      </c>
      <c r="AL15" s="119"/>
      <c r="AM15" s="6"/>
      <c r="AN15" s="7"/>
      <c r="AO15" s="56">
        <f t="shared" si="16"/>
        <v>0</v>
      </c>
      <c r="AP15" s="42">
        <f t="shared" si="17"/>
        <v>0</v>
      </c>
      <c r="AQ15" s="42" t="str">
        <f t="shared" si="18"/>
        <v/>
      </c>
      <c r="AR15" s="42" t="str">
        <f t="shared" si="19"/>
        <v/>
      </c>
      <c r="AS15" s="7" t="s">
        <v>67</v>
      </c>
      <c r="AU15" s="71"/>
      <c r="AV15" s="194">
        <f t="shared" si="20"/>
        <v>0</v>
      </c>
      <c r="AW15" s="194">
        <f t="shared" si="47"/>
        <v>0</v>
      </c>
      <c r="AX15" s="194">
        <f t="shared" si="21"/>
        <v>0</v>
      </c>
      <c r="AY15" s="71"/>
      <c r="AZ15" s="71">
        <f t="shared" si="22"/>
        <v>0</v>
      </c>
      <c r="BA15" s="71">
        <f t="shared" si="23"/>
        <v>0</v>
      </c>
      <c r="BB15" s="71"/>
      <c r="BC15" s="71">
        <f t="shared" si="24"/>
        <v>0</v>
      </c>
      <c r="BD15" s="71">
        <f t="shared" si="25"/>
        <v>0</v>
      </c>
      <c r="BE15" s="71"/>
      <c r="BF15" s="194">
        <f t="shared" si="26"/>
        <v>0</v>
      </c>
      <c r="BG15" s="194">
        <f t="shared" si="27"/>
        <v>0</v>
      </c>
      <c r="BH15" s="70"/>
      <c r="BI15" s="194">
        <f t="shared" si="28"/>
        <v>0</v>
      </c>
      <c r="BJ15" s="194">
        <f t="shared" si="29"/>
        <v>0</v>
      </c>
      <c r="BK15" s="70"/>
      <c r="BL15" s="194">
        <f t="shared" si="30"/>
        <v>0</v>
      </c>
      <c r="BM15" s="194">
        <f t="shared" si="31"/>
        <v>0</v>
      </c>
      <c r="BN15" s="71"/>
      <c r="BO15" s="194">
        <f t="shared" si="32"/>
        <v>0</v>
      </c>
      <c r="BP15" s="194">
        <f t="shared" si="33"/>
        <v>0</v>
      </c>
      <c r="BQ15" s="70"/>
      <c r="BR15" s="194">
        <f t="shared" si="34"/>
        <v>0</v>
      </c>
      <c r="BS15" s="194">
        <f t="shared" si="35"/>
        <v>0</v>
      </c>
      <c r="BT15" s="71"/>
      <c r="BU15" s="71">
        <f t="shared" si="36"/>
        <v>0</v>
      </c>
      <c r="BV15" s="71">
        <f t="shared" si="37"/>
        <v>0</v>
      </c>
      <c r="BW15" s="71"/>
      <c r="BX15" s="71">
        <f t="shared" si="38"/>
        <v>0</v>
      </c>
      <c r="BY15" s="71">
        <f t="shared" si="39"/>
        <v>0</v>
      </c>
      <c r="BZ15" s="71"/>
      <c r="CA15" s="194">
        <f t="shared" si="40"/>
        <v>0</v>
      </c>
      <c r="CB15" s="194">
        <f t="shared" si="41"/>
        <v>0</v>
      </c>
      <c r="CC15" s="70"/>
      <c r="CD15" s="194">
        <f t="shared" si="42"/>
        <v>0</v>
      </c>
      <c r="CE15" s="194">
        <f t="shared" si="43"/>
        <v>0</v>
      </c>
      <c r="CF15" s="71"/>
      <c r="CG15" s="194">
        <f t="shared" si="44"/>
        <v>0</v>
      </c>
      <c r="CH15" s="194">
        <f t="shared" si="45"/>
        <v>0</v>
      </c>
    </row>
    <row r="16" spans="2:86" x14ac:dyDescent="0.25">
      <c r="B16" s="123">
        <v>6</v>
      </c>
      <c r="C16" s="6"/>
      <c r="D16" s="8"/>
      <c r="E16" s="6"/>
      <c r="F16" s="1"/>
      <c r="G16" s="6"/>
      <c r="H16" s="1"/>
      <c r="I16" s="6"/>
      <c r="J16" s="1"/>
      <c r="K16" s="6"/>
      <c r="L16" s="1"/>
      <c r="M16" s="6"/>
      <c r="N16" s="1"/>
      <c r="O16" s="75">
        <f>E16*'Cost Master'!A$8</f>
        <v>0</v>
      </c>
      <c r="P16" s="75">
        <f>O16*'Cost Master'!G$4</f>
        <v>0</v>
      </c>
      <c r="Q16" s="75">
        <f t="shared" si="5"/>
        <v>0</v>
      </c>
      <c r="R16" s="75" t="str">
        <f t="shared" si="46"/>
        <v>0</v>
      </c>
      <c r="S16" s="75">
        <f>G16*'Cost Master'!B$8</f>
        <v>0</v>
      </c>
      <c r="T16" s="75">
        <f>S16*'Cost Master'!G$4</f>
        <v>0</v>
      </c>
      <c r="U16" s="75">
        <f t="shared" si="6"/>
        <v>0</v>
      </c>
      <c r="V16" s="75" t="str">
        <f t="shared" si="7"/>
        <v>0</v>
      </c>
      <c r="W16" s="75">
        <f>I16*'Cost Master'!C$8</f>
        <v>0</v>
      </c>
      <c r="X16" s="75">
        <f>W16*'Cost Master'!G$4</f>
        <v>0</v>
      </c>
      <c r="Y16" s="75">
        <f t="shared" si="8"/>
        <v>0</v>
      </c>
      <c r="Z16" s="75" t="str">
        <f t="shared" si="9"/>
        <v>0</v>
      </c>
      <c r="AA16" s="75">
        <f>K16*'Cost Master'!E$8</f>
        <v>0</v>
      </c>
      <c r="AB16" s="75">
        <f>AA16*'Cost Master'!G$4</f>
        <v>0</v>
      </c>
      <c r="AC16" s="75">
        <f t="shared" si="10"/>
        <v>0</v>
      </c>
      <c r="AD16" s="75" t="str">
        <f t="shared" si="11"/>
        <v>0</v>
      </c>
      <c r="AE16" s="75">
        <f>M16*'Cost Master'!F$8</f>
        <v>0</v>
      </c>
      <c r="AF16" s="75">
        <f>AE16*'Cost Master'!G$4</f>
        <v>0</v>
      </c>
      <c r="AG16" s="75">
        <f t="shared" si="12"/>
        <v>0</v>
      </c>
      <c r="AH16" s="75" t="str">
        <f t="shared" si="13"/>
        <v>0</v>
      </c>
      <c r="AI16" s="42">
        <f t="shared" si="14"/>
        <v>0</v>
      </c>
      <c r="AJ16" s="43">
        <f>AI16*'Cost Master'!G$4</f>
        <v>0</v>
      </c>
      <c r="AK16" s="43">
        <f t="shared" si="15"/>
        <v>0</v>
      </c>
      <c r="AL16" s="119"/>
      <c r="AM16" s="6"/>
      <c r="AN16" s="7"/>
      <c r="AO16" s="56">
        <f t="shared" si="16"/>
        <v>0</v>
      </c>
      <c r="AP16" s="42">
        <f t="shared" si="17"/>
        <v>0</v>
      </c>
      <c r="AQ16" s="42" t="str">
        <f t="shared" si="18"/>
        <v/>
      </c>
      <c r="AR16" s="42" t="str">
        <f t="shared" si="19"/>
        <v/>
      </c>
      <c r="AS16" s="7" t="s">
        <v>67</v>
      </c>
      <c r="AU16" s="71"/>
      <c r="AV16" s="194">
        <f t="shared" si="20"/>
        <v>0</v>
      </c>
      <c r="AW16" s="194">
        <f t="shared" si="47"/>
        <v>0</v>
      </c>
      <c r="AX16" s="194">
        <f t="shared" si="21"/>
        <v>0</v>
      </c>
      <c r="AY16" s="71"/>
      <c r="AZ16" s="71">
        <f t="shared" si="22"/>
        <v>0</v>
      </c>
      <c r="BA16" s="71">
        <f t="shared" si="23"/>
        <v>0</v>
      </c>
      <c r="BB16" s="71"/>
      <c r="BC16" s="71">
        <f t="shared" si="24"/>
        <v>0</v>
      </c>
      <c r="BD16" s="71">
        <f t="shared" si="25"/>
        <v>0</v>
      </c>
      <c r="BE16" s="71"/>
      <c r="BF16" s="194">
        <f t="shared" si="26"/>
        <v>0</v>
      </c>
      <c r="BG16" s="194">
        <f t="shared" si="27"/>
        <v>0</v>
      </c>
      <c r="BH16" s="70"/>
      <c r="BI16" s="194">
        <f t="shared" si="28"/>
        <v>0</v>
      </c>
      <c r="BJ16" s="194">
        <f t="shared" si="29"/>
        <v>0</v>
      </c>
      <c r="BK16" s="70"/>
      <c r="BL16" s="194">
        <f t="shared" si="30"/>
        <v>0</v>
      </c>
      <c r="BM16" s="194">
        <f t="shared" si="31"/>
        <v>0</v>
      </c>
      <c r="BN16" s="71"/>
      <c r="BO16" s="194">
        <f t="shared" si="32"/>
        <v>0</v>
      </c>
      <c r="BP16" s="194">
        <f t="shared" si="33"/>
        <v>0</v>
      </c>
      <c r="BQ16" s="70"/>
      <c r="BR16" s="194">
        <f t="shared" si="34"/>
        <v>0</v>
      </c>
      <c r="BS16" s="194">
        <f t="shared" si="35"/>
        <v>0</v>
      </c>
      <c r="BT16" s="71"/>
      <c r="BU16" s="71">
        <f t="shared" si="36"/>
        <v>0</v>
      </c>
      <c r="BV16" s="71">
        <f t="shared" si="37"/>
        <v>0</v>
      </c>
      <c r="BW16" s="71"/>
      <c r="BX16" s="71">
        <f t="shared" si="38"/>
        <v>0</v>
      </c>
      <c r="BY16" s="71">
        <f t="shared" si="39"/>
        <v>0</v>
      </c>
      <c r="BZ16" s="71"/>
      <c r="CA16" s="194">
        <f t="shared" si="40"/>
        <v>0</v>
      </c>
      <c r="CB16" s="194">
        <f t="shared" si="41"/>
        <v>0</v>
      </c>
      <c r="CC16" s="70"/>
      <c r="CD16" s="194">
        <f t="shared" si="42"/>
        <v>0</v>
      </c>
      <c r="CE16" s="194">
        <f t="shared" si="43"/>
        <v>0</v>
      </c>
      <c r="CF16" s="71"/>
      <c r="CG16" s="194">
        <f t="shared" si="44"/>
        <v>0</v>
      </c>
      <c r="CH16" s="194">
        <f t="shared" si="45"/>
        <v>0</v>
      </c>
    </row>
    <row r="17" spans="2:86" x14ac:dyDescent="0.25">
      <c r="B17" s="123">
        <v>7</v>
      </c>
      <c r="C17" s="6"/>
      <c r="D17" s="8"/>
      <c r="E17" s="6"/>
      <c r="F17" s="1"/>
      <c r="G17" s="6"/>
      <c r="H17" s="1"/>
      <c r="I17" s="6"/>
      <c r="J17" s="1"/>
      <c r="K17" s="6"/>
      <c r="L17" s="1"/>
      <c r="M17" s="6"/>
      <c r="N17" s="1"/>
      <c r="O17" s="75">
        <f>E17*'Cost Master'!A$8</f>
        <v>0</v>
      </c>
      <c r="P17" s="75">
        <f>O17*'Cost Master'!G$4</f>
        <v>0</v>
      </c>
      <c r="Q17" s="75">
        <f t="shared" si="5"/>
        <v>0</v>
      </c>
      <c r="R17" s="75" t="str">
        <f t="shared" si="46"/>
        <v>0</v>
      </c>
      <c r="S17" s="75">
        <f>G17*'Cost Master'!B$8</f>
        <v>0</v>
      </c>
      <c r="T17" s="75">
        <f>S17*'Cost Master'!G$4</f>
        <v>0</v>
      </c>
      <c r="U17" s="75">
        <f t="shared" si="6"/>
        <v>0</v>
      </c>
      <c r="V17" s="75" t="str">
        <f t="shared" si="7"/>
        <v>0</v>
      </c>
      <c r="W17" s="75">
        <f>I17*'Cost Master'!C$8</f>
        <v>0</v>
      </c>
      <c r="X17" s="75">
        <f>W17*'Cost Master'!G$4</f>
        <v>0</v>
      </c>
      <c r="Y17" s="75">
        <f t="shared" si="8"/>
        <v>0</v>
      </c>
      <c r="Z17" s="75" t="str">
        <f t="shared" si="9"/>
        <v>0</v>
      </c>
      <c r="AA17" s="75">
        <f>K17*'Cost Master'!E$8</f>
        <v>0</v>
      </c>
      <c r="AB17" s="75">
        <f>AA17*'Cost Master'!G$4</f>
        <v>0</v>
      </c>
      <c r="AC17" s="75">
        <f t="shared" si="10"/>
        <v>0</v>
      </c>
      <c r="AD17" s="75" t="str">
        <f t="shared" si="11"/>
        <v>0</v>
      </c>
      <c r="AE17" s="75">
        <f>M17*'Cost Master'!F$8</f>
        <v>0</v>
      </c>
      <c r="AF17" s="75">
        <f>AE17*'Cost Master'!G$4</f>
        <v>0</v>
      </c>
      <c r="AG17" s="75">
        <f t="shared" si="12"/>
        <v>0</v>
      </c>
      <c r="AH17" s="75" t="str">
        <f t="shared" si="13"/>
        <v>0</v>
      </c>
      <c r="AI17" s="42">
        <f t="shared" si="14"/>
        <v>0</v>
      </c>
      <c r="AJ17" s="43">
        <f>AI17*'Cost Master'!G$4</f>
        <v>0</v>
      </c>
      <c r="AK17" s="43">
        <f t="shared" si="15"/>
        <v>0</v>
      </c>
      <c r="AL17" s="119"/>
      <c r="AM17" s="6"/>
      <c r="AN17" s="7"/>
      <c r="AO17" s="56">
        <f t="shared" si="16"/>
        <v>0</v>
      </c>
      <c r="AP17" s="42">
        <f t="shared" si="17"/>
        <v>0</v>
      </c>
      <c r="AQ17" s="42" t="str">
        <f t="shared" si="18"/>
        <v/>
      </c>
      <c r="AR17" s="42" t="str">
        <f t="shared" si="19"/>
        <v/>
      </c>
      <c r="AS17" s="7" t="s">
        <v>67</v>
      </c>
      <c r="AU17" s="71"/>
      <c r="AV17" s="194">
        <f t="shared" si="20"/>
        <v>0</v>
      </c>
      <c r="AW17" s="194">
        <f t="shared" si="47"/>
        <v>0</v>
      </c>
      <c r="AX17" s="194">
        <f t="shared" si="21"/>
        <v>0</v>
      </c>
      <c r="AY17" s="71"/>
      <c r="AZ17" s="71">
        <f t="shared" si="22"/>
        <v>0</v>
      </c>
      <c r="BA17" s="71">
        <f t="shared" si="23"/>
        <v>0</v>
      </c>
      <c r="BB17" s="71"/>
      <c r="BC17" s="71">
        <f t="shared" si="24"/>
        <v>0</v>
      </c>
      <c r="BD17" s="71">
        <f t="shared" si="25"/>
        <v>0</v>
      </c>
      <c r="BE17" s="71"/>
      <c r="BF17" s="194">
        <f t="shared" si="26"/>
        <v>0</v>
      </c>
      <c r="BG17" s="194">
        <f t="shared" si="27"/>
        <v>0</v>
      </c>
      <c r="BH17" s="70"/>
      <c r="BI17" s="194">
        <f t="shared" si="28"/>
        <v>0</v>
      </c>
      <c r="BJ17" s="194">
        <f t="shared" si="29"/>
        <v>0</v>
      </c>
      <c r="BK17" s="70"/>
      <c r="BL17" s="194">
        <f t="shared" si="30"/>
        <v>0</v>
      </c>
      <c r="BM17" s="194">
        <f t="shared" si="31"/>
        <v>0</v>
      </c>
      <c r="BN17" s="71"/>
      <c r="BO17" s="194">
        <f t="shared" si="32"/>
        <v>0</v>
      </c>
      <c r="BP17" s="194">
        <f t="shared" si="33"/>
        <v>0</v>
      </c>
      <c r="BQ17" s="70"/>
      <c r="BR17" s="194">
        <f t="shared" si="34"/>
        <v>0</v>
      </c>
      <c r="BS17" s="194">
        <f t="shared" si="35"/>
        <v>0</v>
      </c>
      <c r="BT17" s="71"/>
      <c r="BU17" s="71">
        <f t="shared" si="36"/>
        <v>0</v>
      </c>
      <c r="BV17" s="71">
        <f t="shared" si="37"/>
        <v>0</v>
      </c>
      <c r="BW17" s="71"/>
      <c r="BX17" s="71">
        <f t="shared" si="38"/>
        <v>0</v>
      </c>
      <c r="BY17" s="71">
        <f t="shared" si="39"/>
        <v>0</v>
      </c>
      <c r="BZ17" s="71"/>
      <c r="CA17" s="194">
        <f t="shared" si="40"/>
        <v>0</v>
      </c>
      <c r="CB17" s="194">
        <f t="shared" si="41"/>
        <v>0</v>
      </c>
      <c r="CC17" s="70"/>
      <c r="CD17" s="194">
        <f t="shared" si="42"/>
        <v>0</v>
      </c>
      <c r="CE17" s="194">
        <f t="shared" si="43"/>
        <v>0</v>
      </c>
      <c r="CF17" s="71"/>
      <c r="CG17" s="194">
        <f t="shared" si="44"/>
        <v>0</v>
      </c>
      <c r="CH17" s="194">
        <f t="shared" si="45"/>
        <v>0</v>
      </c>
    </row>
    <row r="18" spans="2:86" x14ac:dyDescent="0.25">
      <c r="B18" s="123">
        <v>8</v>
      </c>
      <c r="C18" s="6"/>
      <c r="D18" s="8"/>
      <c r="E18" s="6"/>
      <c r="F18" s="1"/>
      <c r="G18" s="6"/>
      <c r="H18" s="1"/>
      <c r="I18" s="6"/>
      <c r="J18" s="1"/>
      <c r="K18" s="6"/>
      <c r="L18" s="1"/>
      <c r="M18" s="6"/>
      <c r="N18" s="1"/>
      <c r="O18" s="75">
        <f>E18*'Cost Master'!A$8</f>
        <v>0</v>
      </c>
      <c r="P18" s="75">
        <f>O18*'Cost Master'!G$4</f>
        <v>0</v>
      </c>
      <c r="Q18" s="75">
        <f t="shared" si="5"/>
        <v>0</v>
      </c>
      <c r="R18" s="75" t="str">
        <f t="shared" si="46"/>
        <v>0</v>
      </c>
      <c r="S18" s="75">
        <f>G18*'Cost Master'!B$8</f>
        <v>0</v>
      </c>
      <c r="T18" s="75">
        <f>S18*'Cost Master'!G$4</f>
        <v>0</v>
      </c>
      <c r="U18" s="75">
        <f t="shared" si="6"/>
        <v>0</v>
      </c>
      <c r="V18" s="75" t="str">
        <f t="shared" si="7"/>
        <v>0</v>
      </c>
      <c r="W18" s="75">
        <f>I18*'Cost Master'!C$8</f>
        <v>0</v>
      </c>
      <c r="X18" s="75">
        <f>W18*'Cost Master'!G$4</f>
        <v>0</v>
      </c>
      <c r="Y18" s="75">
        <f t="shared" si="8"/>
        <v>0</v>
      </c>
      <c r="Z18" s="75" t="str">
        <f t="shared" si="9"/>
        <v>0</v>
      </c>
      <c r="AA18" s="75">
        <f>K18*'Cost Master'!E$8</f>
        <v>0</v>
      </c>
      <c r="AB18" s="75">
        <f>AA18*'Cost Master'!G$4</f>
        <v>0</v>
      </c>
      <c r="AC18" s="75">
        <f t="shared" si="10"/>
        <v>0</v>
      </c>
      <c r="AD18" s="75" t="str">
        <f t="shared" si="11"/>
        <v>0</v>
      </c>
      <c r="AE18" s="75">
        <f>M18*'Cost Master'!F$8</f>
        <v>0</v>
      </c>
      <c r="AF18" s="75">
        <f>AE18*'Cost Master'!G$4</f>
        <v>0</v>
      </c>
      <c r="AG18" s="75">
        <f t="shared" si="12"/>
        <v>0</v>
      </c>
      <c r="AH18" s="75" t="str">
        <f t="shared" si="13"/>
        <v>0</v>
      </c>
      <c r="AI18" s="42">
        <f t="shared" si="14"/>
        <v>0</v>
      </c>
      <c r="AJ18" s="43">
        <f>AI18*'Cost Master'!G$4</f>
        <v>0</v>
      </c>
      <c r="AK18" s="43">
        <f t="shared" si="15"/>
        <v>0</v>
      </c>
      <c r="AL18" s="119"/>
      <c r="AM18" s="6"/>
      <c r="AN18" s="7"/>
      <c r="AO18" s="56">
        <f t="shared" si="16"/>
        <v>0</v>
      </c>
      <c r="AP18" s="42">
        <f t="shared" si="17"/>
        <v>0</v>
      </c>
      <c r="AQ18" s="42" t="str">
        <f t="shared" si="18"/>
        <v/>
      </c>
      <c r="AR18" s="42" t="str">
        <f t="shared" si="19"/>
        <v/>
      </c>
      <c r="AS18" s="7" t="s">
        <v>67</v>
      </c>
      <c r="AU18" s="71"/>
      <c r="AV18" s="194">
        <f t="shared" si="20"/>
        <v>0</v>
      </c>
      <c r="AW18" s="194">
        <f t="shared" si="47"/>
        <v>0</v>
      </c>
      <c r="AX18" s="194">
        <f t="shared" si="21"/>
        <v>0</v>
      </c>
      <c r="AY18" s="71"/>
      <c r="AZ18" s="71">
        <f t="shared" si="22"/>
        <v>0</v>
      </c>
      <c r="BA18" s="71">
        <f t="shared" si="23"/>
        <v>0</v>
      </c>
      <c r="BB18" s="71"/>
      <c r="BC18" s="71">
        <f t="shared" si="24"/>
        <v>0</v>
      </c>
      <c r="BD18" s="71">
        <f t="shared" si="25"/>
        <v>0</v>
      </c>
      <c r="BE18" s="71"/>
      <c r="BF18" s="194">
        <f t="shared" si="26"/>
        <v>0</v>
      </c>
      <c r="BG18" s="194">
        <f t="shared" si="27"/>
        <v>0</v>
      </c>
      <c r="BH18" s="70"/>
      <c r="BI18" s="194">
        <f t="shared" si="28"/>
        <v>0</v>
      </c>
      <c r="BJ18" s="194">
        <f t="shared" si="29"/>
        <v>0</v>
      </c>
      <c r="BK18" s="70"/>
      <c r="BL18" s="194">
        <f t="shared" si="30"/>
        <v>0</v>
      </c>
      <c r="BM18" s="194">
        <f t="shared" si="31"/>
        <v>0</v>
      </c>
      <c r="BN18" s="71"/>
      <c r="BO18" s="194">
        <f t="shared" si="32"/>
        <v>0</v>
      </c>
      <c r="BP18" s="194">
        <f t="shared" si="33"/>
        <v>0</v>
      </c>
      <c r="BQ18" s="70"/>
      <c r="BR18" s="194">
        <f t="shared" si="34"/>
        <v>0</v>
      </c>
      <c r="BS18" s="194">
        <f t="shared" si="35"/>
        <v>0</v>
      </c>
      <c r="BT18" s="71"/>
      <c r="BU18" s="71">
        <f t="shared" si="36"/>
        <v>0</v>
      </c>
      <c r="BV18" s="71">
        <f t="shared" si="37"/>
        <v>0</v>
      </c>
      <c r="BW18" s="71"/>
      <c r="BX18" s="71">
        <f t="shared" si="38"/>
        <v>0</v>
      </c>
      <c r="BY18" s="71">
        <f t="shared" si="39"/>
        <v>0</v>
      </c>
      <c r="BZ18" s="71"/>
      <c r="CA18" s="194">
        <f t="shared" si="40"/>
        <v>0</v>
      </c>
      <c r="CB18" s="194">
        <f t="shared" si="41"/>
        <v>0</v>
      </c>
      <c r="CC18" s="70"/>
      <c r="CD18" s="194">
        <f t="shared" si="42"/>
        <v>0</v>
      </c>
      <c r="CE18" s="194">
        <f t="shared" si="43"/>
        <v>0</v>
      </c>
      <c r="CF18" s="71"/>
      <c r="CG18" s="194">
        <f t="shared" si="44"/>
        <v>0</v>
      </c>
      <c r="CH18" s="194">
        <f t="shared" si="45"/>
        <v>0</v>
      </c>
    </row>
    <row r="19" spans="2:86" x14ac:dyDescent="0.25">
      <c r="B19" s="123">
        <v>9</v>
      </c>
      <c r="C19" s="6"/>
      <c r="D19" s="8"/>
      <c r="E19" s="6"/>
      <c r="F19" s="1"/>
      <c r="G19" s="6"/>
      <c r="H19" s="1"/>
      <c r="I19" s="6"/>
      <c r="J19" s="1"/>
      <c r="K19" s="6"/>
      <c r="L19" s="1"/>
      <c r="M19" s="6"/>
      <c r="N19" s="1"/>
      <c r="O19" s="75">
        <f>E19*'Cost Master'!A$8</f>
        <v>0</v>
      </c>
      <c r="P19" s="75">
        <f>O19*'Cost Master'!G$4</f>
        <v>0</v>
      </c>
      <c r="Q19" s="75">
        <f t="shared" si="5"/>
        <v>0</v>
      </c>
      <c r="R19" s="75" t="str">
        <f t="shared" si="46"/>
        <v>0</v>
      </c>
      <c r="S19" s="75">
        <f>G19*'Cost Master'!B$8</f>
        <v>0</v>
      </c>
      <c r="T19" s="75">
        <f>S19*'Cost Master'!G$4</f>
        <v>0</v>
      </c>
      <c r="U19" s="75">
        <f t="shared" si="6"/>
        <v>0</v>
      </c>
      <c r="V19" s="75" t="str">
        <f t="shared" si="7"/>
        <v>0</v>
      </c>
      <c r="W19" s="75">
        <f>I19*'Cost Master'!C$8</f>
        <v>0</v>
      </c>
      <c r="X19" s="75">
        <f>W19*'Cost Master'!G$4</f>
        <v>0</v>
      </c>
      <c r="Y19" s="75">
        <f t="shared" si="8"/>
        <v>0</v>
      </c>
      <c r="Z19" s="75" t="str">
        <f t="shared" si="9"/>
        <v>0</v>
      </c>
      <c r="AA19" s="75">
        <f>K19*'Cost Master'!E$8</f>
        <v>0</v>
      </c>
      <c r="AB19" s="75">
        <f>AA19*'Cost Master'!G$4</f>
        <v>0</v>
      </c>
      <c r="AC19" s="75">
        <f t="shared" si="10"/>
        <v>0</v>
      </c>
      <c r="AD19" s="75" t="str">
        <f t="shared" si="11"/>
        <v>0</v>
      </c>
      <c r="AE19" s="75">
        <f>M19*'Cost Master'!F$8</f>
        <v>0</v>
      </c>
      <c r="AF19" s="75">
        <f>AE19*'Cost Master'!G$4</f>
        <v>0</v>
      </c>
      <c r="AG19" s="75">
        <f t="shared" si="12"/>
        <v>0</v>
      </c>
      <c r="AH19" s="75" t="str">
        <f t="shared" si="13"/>
        <v>0</v>
      </c>
      <c r="AI19" s="42">
        <f t="shared" si="14"/>
        <v>0</v>
      </c>
      <c r="AJ19" s="43">
        <f>AI19*'Cost Master'!G$4</f>
        <v>0</v>
      </c>
      <c r="AK19" s="43">
        <f t="shared" si="15"/>
        <v>0</v>
      </c>
      <c r="AL19" s="119"/>
      <c r="AM19" s="6"/>
      <c r="AN19" s="7"/>
      <c r="AO19" s="56">
        <f t="shared" si="16"/>
        <v>0</v>
      </c>
      <c r="AP19" s="42">
        <f t="shared" si="17"/>
        <v>0</v>
      </c>
      <c r="AQ19" s="42" t="str">
        <f t="shared" si="18"/>
        <v/>
      </c>
      <c r="AR19" s="42" t="str">
        <f t="shared" si="19"/>
        <v/>
      </c>
      <c r="AS19" s="7" t="s">
        <v>67</v>
      </c>
      <c r="AU19" s="71"/>
      <c r="AV19" s="194">
        <f t="shared" ref="AV19" si="48">IF(AK19&gt;=1,1,0)</f>
        <v>0</v>
      </c>
      <c r="AW19" s="194">
        <f t="shared" ref="AW19" si="49">IF(AU19&gt;=1,-1,0)</f>
        <v>0</v>
      </c>
      <c r="AX19" s="194">
        <f t="shared" ref="AX19" si="50">AV19+AW19</f>
        <v>0</v>
      </c>
      <c r="AY19" s="71"/>
      <c r="AZ19" s="71">
        <f t="shared" ref="AZ19" si="51">IF(AY19&gt;=1,-1,0)</f>
        <v>0</v>
      </c>
      <c r="BA19" s="71">
        <f t="shared" ref="BA19" si="52">AV19+AZ19</f>
        <v>0</v>
      </c>
      <c r="BB19" s="71"/>
      <c r="BC19" s="71">
        <f t="shared" ref="BC19" si="53">IF(BB19&gt;=1,-1,0)</f>
        <v>0</v>
      </c>
      <c r="BD19" s="71">
        <f t="shared" ref="BD19" si="54">AV19+BC19</f>
        <v>0</v>
      </c>
      <c r="BE19" s="71"/>
      <c r="BF19" s="194">
        <f t="shared" ref="BF19" si="55">IF(BE19&gt;=1,-1,0)</f>
        <v>0</v>
      </c>
      <c r="BG19" s="194">
        <f t="shared" ref="BG19" si="56">AV19+BF19</f>
        <v>0</v>
      </c>
      <c r="BH19" s="70"/>
      <c r="BI19" s="194">
        <f t="shared" ref="BI19" si="57">IF(BH19&gt;=1,-1,0)</f>
        <v>0</v>
      </c>
      <c r="BJ19" s="194">
        <f t="shared" ref="BJ19" si="58">AV19+BI19</f>
        <v>0</v>
      </c>
      <c r="BK19" s="70"/>
      <c r="BL19" s="194">
        <f t="shared" ref="BL19" si="59">IF(BK19&gt;=1,-1,0)</f>
        <v>0</v>
      </c>
      <c r="BM19" s="194">
        <f t="shared" ref="BM19" si="60">AV19+BL19</f>
        <v>0</v>
      </c>
      <c r="BN19" s="71"/>
      <c r="BO19" s="194">
        <f t="shared" ref="BO19" si="61">IF(BN19&gt;=1,-1,0)</f>
        <v>0</v>
      </c>
      <c r="BP19" s="194">
        <f t="shared" ref="BP19" si="62">AV19+BO19</f>
        <v>0</v>
      </c>
      <c r="BQ19" s="70"/>
      <c r="BR19" s="194">
        <f t="shared" ref="BR19" si="63">IF(BQ19&gt;=1,-1,0)</f>
        <v>0</v>
      </c>
      <c r="BS19" s="194">
        <f t="shared" ref="BS19" si="64">AV19+BR19</f>
        <v>0</v>
      </c>
      <c r="BT19" s="71"/>
      <c r="BU19" s="71">
        <f t="shared" ref="BU19" si="65">IF(BT19&gt;=1,-1,0)</f>
        <v>0</v>
      </c>
      <c r="BV19" s="71">
        <f t="shared" ref="BV19" si="66">AV19+BU19</f>
        <v>0</v>
      </c>
      <c r="BW19" s="71"/>
      <c r="BX19" s="71">
        <f t="shared" ref="BX19" si="67">IF(BW19&gt;=1,-1,0)</f>
        <v>0</v>
      </c>
      <c r="BY19" s="71">
        <f t="shared" ref="BY19" si="68">AV19+BX19</f>
        <v>0</v>
      </c>
      <c r="BZ19" s="71"/>
      <c r="CA19" s="194">
        <f t="shared" ref="CA19" si="69">IF(BZ19&gt;=1,-1,0)</f>
        <v>0</v>
      </c>
      <c r="CB19" s="194">
        <f t="shared" ref="CB19" si="70">AV19+CA19</f>
        <v>0</v>
      </c>
      <c r="CC19" s="70"/>
      <c r="CD19" s="194">
        <f t="shared" ref="CD19" si="71">IF(CC19&gt;=1,-1,0)</f>
        <v>0</v>
      </c>
      <c r="CE19" s="194">
        <f t="shared" ref="CE19" si="72">AV19+CD19</f>
        <v>0</v>
      </c>
      <c r="CF19" s="71"/>
      <c r="CG19" s="194">
        <f t="shared" ref="CG19" si="73">IF(CF19&gt;=1,-1,0)</f>
        <v>0</v>
      </c>
      <c r="CH19" s="194">
        <f t="shared" ref="CH19" si="74">AV19+CG19</f>
        <v>0</v>
      </c>
    </row>
    <row r="20" spans="2:86" ht="15.75" thickBot="1" x14ac:dyDescent="0.3">
      <c r="B20" s="44"/>
      <c r="C20" s="44"/>
      <c r="D20" s="44"/>
      <c r="E20" s="44"/>
      <c r="F20" s="44"/>
      <c r="G20" s="44"/>
      <c r="H20" s="44"/>
      <c r="I20" s="44"/>
      <c r="J20" s="44"/>
      <c r="K20" s="44"/>
      <c r="L20" s="44"/>
      <c r="M20" s="44"/>
      <c r="N20" s="44"/>
      <c r="AI20" s="54">
        <f>SUM(AI11:AI19)</f>
        <v>0</v>
      </c>
      <c r="AJ20" s="48">
        <f>SUM(AJ11:AJ19)</f>
        <v>0</v>
      </c>
      <c r="AK20" s="55">
        <f>SUM(AK11:AK19)</f>
        <v>0</v>
      </c>
      <c r="AL20" s="44"/>
      <c r="AM20" s="44"/>
      <c r="AN20" s="44"/>
      <c r="AO20" s="44"/>
      <c r="AP20" s="142">
        <f>SUM(AP11:AP19)</f>
        <v>0</v>
      </c>
      <c r="AQ20" s="142">
        <f>SUM(AQ11:AQ19)</f>
        <v>0</v>
      </c>
      <c r="AR20" s="143">
        <f>SUM(AR11:AR19)</f>
        <v>0</v>
      </c>
      <c r="AU20" s="116"/>
      <c r="AV20" s="44">
        <f>SUBTOTAL(9,AV11:AV19)</f>
        <v>0</v>
      </c>
      <c r="AW20" s="44">
        <f t="shared" ref="AW20:CH20" si="75">SUBTOTAL(9,AW11:AW19)</f>
        <v>0</v>
      </c>
      <c r="AX20" s="44">
        <f t="shared" si="75"/>
        <v>0</v>
      </c>
      <c r="AZ20" s="44">
        <f t="shared" si="75"/>
        <v>0</v>
      </c>
      <c r="BA20" s="44">
        <f t="shared" si="75"/>
        <v>0</v>
      </c>
      <c r="BC20" s="44">
        <f t="shared" si="75"/>
        <v>0</v>
      </c>
      <c r="BD20" s="44">
        <f t="shared" si="75"/>
        <v>0</v>
      </c>
      <c r="BF20" s="44">
        <f t="shared" si="75"/>
        <v>0</v>
      </c>
      <c r="BG20" s="44">
        <f t="shared" si="75"/>
        <v>0</v>
      </c>
      <c r="BI20" s="44">
        <f t="shared" si="75"/>
        <v>0</v>
      </c>
      <c r="BJ20" s="44">
        <f t="shared" si="75"/>
        <v>0</v>
      </c>
      <c r="BL20" s="44">
        <f t="shared" si="75"/>
        <v>0</v>
      </c>
      <c r="BM20" s="44">
        <f t="shared" si="75"/>
        <v>0</v>
      </c>
      <c r="BO20" s="44">
        <f t="shared" si="75"/>
        <v>0</v>
      </c>
      <c r="BP20" s="44">
        <f t="shared" si="75"/>
        <v>0</v>
      </c>
      <c r="BR20" s="44">
        <f t="shared" si="75"/>
        <v>0</v>
      </c>
      <c r="BS20" s="44">
        <f t="shared" si="75"/>
        <v>0</v>
      </c>
      <c r="BU20" s="44">
        <f t="shared" si="75"/>
        <v>0</v>
      </c>
      <c r="BV20" s="44">
        <f t="shared" si="75"/>
        <v>0</v>
      </c>
      <c r="BX20" s="44">
        <f t="shared" si="75"/>
        <v>0</v>
      </c>
      <c r="BY20" s="44">
        <f t="shared" si="75"/>
        <v>0</v>
      </c>
      <c r="CA20" s="44">
        <f t="shared" si="75"/>
        <v>0</v>
      </c>
      <c r="CB20" s="44">
        <f t="shared" si="75"/>
        <v>0</v>
      </c>
      <c r="CD20" s="44">
        <f t="shared" si="75"/>
        <v>0</v>
      </c>
      <c r="CE20" s="44">
        <f t="shared" si="75"/>
        <v>0</v>
      </c>
      <c r="CG20" s="44">
        <f t="shared" si="75"/>
        <v>0</v>
      </c>
      <c r="CH20" s="44">
        <f t="shared" si="75"/>
        <v>0</v>
      </c>
    </row>
    <row r="21" spans="2:86" s="44" customFormat="1" x14ac:dyDescent="0.25">
      <c r="B21" s="116" t="s">
        <v>181</v>
      </c>
      <c r="AU21" s="116" t="s">
        <v>181</v>
      </c>
    </row>
    <row r="22" spans="2:86" s="44" customFormat="1" x14ac:dyDescent="0.25">
      <c r="B22" s="279"/>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1"/>
      <c r="AU22" s="270"/>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2"/>
    </row>
    <row r="23" spans="2:86" s="44" customFormat="1" x14ac:dyDescent="0.25">
      <c r="B23" s="282"/>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4"/>
      <c r="AU23" s="273"/>
      <c r="AV23" s="274"/>
      <c r="AW23" s="274"/>
      <c r="AX23" s="274"/>
      <c r="AY23" s="274"/>
      <c r="AZ23" s="274"/>
      <c r="BA23" s="274"/>
      <c r="BB23" s="274"/>
      <c r="BC23" s="274"/>
      <c r="BD23" s="274"/>
      <c r="BE23" s="274"/>
      <c r="BF23" s="274"/>
      <c r="BG23" s="274"/>
      <c r="BH23" s="274"/>
      <c r="BI23" s="274"/>
      <c r="BJ23" s="274"/>
      <c r="BK23" s="274"/>
      <c r="BL23" s="274"/>
      <c r="BM23" s="274"/>
      <c r="BN23" s="274"/>
      <c r="BO23" s="274"/>
      <c r="BP23" s="274"/>
      <c r="BQ23" s="274"/>
      <c r="BR23" s="274"/>
      <c r="BS23" s="274"/>
      <c r="BT23" s="274"/>
      <c r="BU23" s="274"/>
      <c r="BV23" s="274"/>
      <c r="BW23" s="274"/>
      <c r="BX23" s="274"/>
      <c r="BY23" s="274"/>
      <c r="BZ23" s="274"/>
      <c r="CA23" s="274"/>
      <c r="CB23" s="274"/>
      <c r="CC23" s="274"/>
      <c r="CD23" s="274"/>
      <c r="CE23" s="274"/>
      <c r="CF23" s="275"/>
    </row>
    <row r="24" spans="2:86" s="44" customFormat="1" x14ac:dyDescent="0.25">
      <c r="B24" s="282"/>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4"/>
      <c r="AU24" s="273"/>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5"/>
    </row>
    <row r="25" spans="2:86" s="44" customFormat="1" x14ac:dyDescent="0.25">
      <c r="B25" s="282"/>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4"/>
      <c r="AU25" s="273"/>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4"/>
      <c r="CE25" s="274"/>
      <c r="CF25" s="275"/>
    </row>
    <row r="26" spans="2:86" s="44" customFormat="1" x14ac:dyDescent="0.25">
      <c r="B26" s="285"/>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7"/>
      <c r="AU26" s="276"/>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8"/>
    </row>
    <row r="27" spans="2:86" s="44" customFormat="1" x14ac:dyDescent="0.25"/>
    <row r="28" spans="2:86" s="44" customFormat="1" x14ac:dyDescent="0.25"/>
    <row r="29" spans="2:86" s="44" customFormat="1" x14ac:dyDescent="0.25"/>
    <row r="30" spans="2:86" s="44" customFormat="1" x14ac:dyDescent="0.25"/>
    <row r="31" spans="2:86" s="44" customFormat="1" x14ac:dyDescent="0.25"/>
    <row r="32" spans="2:86"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sheetData>
  <sheetProtection algorithmName="SHA-512" hashValue="oW+nakFj8T3ErYiZt5wJDNduX4Aa9N7z6T5ImTCWzvbYfUHjuqck49Qh7w7a1G1jkTNiWZuj5gkCrfekMJriaQ==" saltValue="9o+XK986vWCV4ErTBOJSDQ==" spinCount="100000" sheet="1" objects="1" scenarios="1" selectLockedCells="1"/>
  <mergeCells count="8">
    <mergeCell ref="C1:M2"/>
    <mergeCell ref="C3:M3"/>
    <mergeCell ref="AU22:CF26"/>
    <mergeCell ref="B22:AK26"/>
    <mergeCell ref="AM4:AN4"/>
    <mergeCell ref="C7:M8"/>
    <mergeCell ref="C9:M9"/>
    <mergeCell ref="AM10:AN10"/>
  </mergeCells>
  <conditionalFormatting sqref="J11:J19">
    <cfRule type="cellIs" dxfId="41" priority="17" operator="equal">
      <formula>"E"</formula>
    </cfRule>
  </conditionalFormatting>
  <conditionalFormatting sqref="L11:L19">
    <cfRule type="cellIs" dxfId="40" priority="16" operator="equal">
      <formula>"E"</formula>
    </cfRule>
  </conditionalFormatting>
  <conditionalFormatting sqref="N11:N19">
    <cfRule type="cellIs" dxfId="39" priority="15" operator="equal">
      <formula>"E"</formula>
    </cfRule>
  </conditionalFormatting>
  <conditionalFormatting sqref="J5">
    <cfRule type="cellIs" dxfId="38" priority="14" operator="equal">
      <formula>"E"</formula>
    </cfRule>
  </conditionalFormatting>
  <conditionalFormatting sqref="J6">
    <cfRule type="cellIs" dxfId="37" priority="13" operator="equal">
      <formula>"E"</formula>
    </cfRule>
  </conditionalFormatting>
  <conditionalFormatting sqref="L5">
    <cfRule type="cellIs" dxfId="36" priority="12" operator="equal">
      <formula>"E"</formula>
    </cfRule>
  </conditionalFormatting>
  <conditionalFormatting sqref="N5">
    <cfRule type="cellIs" dxfId="35" priority="11" operator="equal">
      <formula>"E"</formula>
    </cfRule>
  </conditionalFormatting>
  <conditionalFormatting sqref="L6">
    <cfRule type="cellIs" dxfId="34" priority="10" operator="equal">
      <formula>"E"</formula>
    </cfRule>
  </conditionalFormatting>
  <conditionalFormatting sqref="N6">
    <cfRule type="cellIs" dxfId="33" priority="9" operator="equal">
      <formula>"E"</formula>
    </cfRule>
  </conditionalFormatting>
  <conditionalFormatting sqref="F11:F19">
    <cfRule type="cellIs" dxfId="32" priority="8" operator="equal">
      <formula>"E"</formula>
    </cfRule>
  </conditionalFormatting>
  <conditionalFormatting sqref="F5">
    <cfRule type="cellIs" dxfId="31" priority="7" operator="equal">
      <formula>"E"</formula>
    </cfRule>
  </conditionalFormatting>
  <conditionalFormatting sqref="F6">
    <cfRule type="cellIs" dxfId="30" priority="6" operator="equal">
      <formula>"E"</formula>
    </cfRule>
  </conditionalFormatting>
  <conditionalFormatting sqref="H11:H19">
    <cfRule type="cellIs" dxfId="29" priority="5" operator="equal">
      <formula>"E"</formula>
    </cfRule>
  </conditionalFormatting>
  <conditionalFormatting sqref="H5">
    <cfRule type="cellIs" dxfId="28" priority="4" operator="equal">
      <formula>"E"</formula>
    </cfRule>
  </conditionalFormatting>
  <conditionalFormatting sqref="H6">
    <cfRule type="cellIs" dxfId="27" priority="3" operator="equal">
      <formula>"E"</formula>
    </cfRule>
  </conditionalFormatting>
  <conditionalFormatting sqref="AS11">
    <cfRule type="cellIs" dxfId="26" priority="2" operator="equal">
      <formula>"Further Information Required"</formula>
    </cfRule>
  </conditionalFormatting>
  <conditionalFormatting sqref="AS12:AS19">
    <cfRule type="cellIs" dxfId="25" priority="1" operator="equal">
      <formula>"Further Information Required"</formula>
    </cfRule>
  </conditionalFormatting>
  <dataValidations xWindow="556" yWindow="681" count="6">
    <dataValidation type="whole" operator="equal" allowBlank="1" showInputMessage="1" showErrorMessage="1" error="Entering '1' will assume additional power is required and will need an engineer visit to check out sockets." prompt="Only '1' item per field" sqref="M11:M19">
      <formula1>1</formula1>
    </dataValidation>
    <dataValidation type="list" allowBlank="1" showInputMessage="1" showErrorMessage="1" error="Select from list" sqref="D5:D6 D11:D19">
      <formula1>"Clinical,Admin,Management"</formula1>
    </dataValidation>
    <dataValidation type="list" allowBlank="1" showInputMessage="1" showErrorMessage="1" sqref="AS5:AS6">
      <formula1>"CCG Approved, Practice Cost, Further Information Required"</formula1>
    </dataValidation>
    <dataValidation type="whole" operator="equal" allowBlank="1" showInputMessage="1" showErrorMessage="1" error="Only one item can be requested per field. For an additional item please use another line." prompt="Only '1' item per field" sqref="K11:K19 E11:E19 G11:G19 I11:I19">
      <formula1>1</formula1>
    </dataValidation>
    <dataValidation type="list" allowBlank="1" showInputMessage="1" showErrorMessage="1" sqref="AS11:AS19">
      <formula1>"FOR_CCG_USE,CCG Approved, Practice Cost, Further Information Required"</formula1>
    </dataValidation>
    <dataValidation type="list" operator="equal" allowBlank="1" showInputMessage="1" showErrorMessage="1" error="Only 'E' from dropdown can be entered here." prompt="E for &quot;Excluded for funding&quot;" sqref="J11:J19 L11:L19 N11:N19 L5:L6 J5:J6 N5:N6 F11:F19 F5:F6 H11:H19 H5:H6">
      <formula1>"E"</formula1>
    </dataValidation>
  </dataValidations>
  <pageMargins left="0.25" right="0.25" top="0.75" bottom="0.75" header="0.3" footer="0.3"/>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EQ347"/>
  <sheetViews>
    <sheetView workbookViewId="0">
      <pane ySplit="4" topLeftCell="A5" activePane="bottomLeft" state="frozenSplit"/>
      <selection pane="bottomLeft" activeCell="T10" sqref="T10"/>
    </sheetView>
  </sheetViews>
  <sheetFormatPr defaultColWidth="9.140625" defaultRowHeight="15" x14ac:dyDescent="0.25"/>
  <cols>
    <col min="1" max="1" width="1.28515625" style="44" customWidth="1"/>
    <col min="2" max="2" width="5.7109375" style="16" customWidth="1"/>
    <col min="3" max="3" width="26.28515625" style="16" bestFit="1" customWidth="1"/>
    <col min="4" max="4" width="21.42578125" style="16" customWidth="1"/>
    <col min="5" max="5" width="6.7109375" style="16" bestFit="1" customWidth="1"/>
    <col min="6" max="6" width="3.42578125" style="16" customWidth="1"/>
    <col min="7" max="7" width="11.85546875" style="16" customWidth="1"/>
    <col min="8" max="8" width="3.42578125" style="16" customWidth="1"/>
    <col min="9" max="9" width="11.85546875" style="16" customWidth="1"/>
    <col min="10" max="10" width="3.42578125" style="16" customWidth="1"/>
    <col min="11" max="11" width="11.5703125" style="16" customWidth="1"/>
    <col min="12" max="12" width="3.42578125" style="16" customWidth="1"/>
    <col min="13" max="13" width="11.5703125" style="16" customWidth="1"/>
    <col min="14" max="14" width="3.28515625" style="16" hidden="1" customWidth="1"/>
    <col min="15" max="15" width="10.7109375" style="16" customWidth="1"/>
    <col min="16" max="16" width="3.42578125" style="16" hidden="1" customWidth="1"/>
    <col min="17" max="17" width="8.140625" style="16" customWidth="1"/>
    <col min="18" max="18" width="3.28515625" style="16" hidden="1" customWidth="1"/>
    <col min="19" max="19" width="10.140625" style="16" customWidth="1"/>
    <col min="20" max="20" width="3" style="16" bestFit="1" customWidth="1"/>
    <col min="21" max="21" width="9.7109375" style="16" hidden="1" customWidth="1"/>
    <col min="22" max="22" width="10" style="16" hidden="1" customWidth="1"/>
    <col min="23" max="23" width="9.5703125" style="16" hidden="1" customWidth="1"/>
    <col min="24" max="24" width="10.5703125" style="16" hidden="1" customWidth="1"/>
    <col min="25" max="27" width="13.140625" style="16" hidden="1" customWidth="1"/>
    <col min="28" max="32" width="12.28515625" style="16" hidden="1" customWidth="1"/>
    <col min="33" max="40" width="10.5703125" style="16" hidden="1" customWidth="1"/>
    <col min="41" max="44" width="12" style="16" hidden="1" customWidth="1"/>
    <col min="45" max="48" width="9.28515625" style="16" hidden="1" customWidth="1"/>
    <col min="49" max="52" width="11" style="16" hidden="1" customWidth="1"/>
    <col min="53" max="53" width="10.5703125" style="16" customWidth="1"/>
    <col min="54" max="54" width="9.5703125" style="16" customWidth="1"/>
    <col min="55" max="55" width="10.85546875" style="16" customWidth="1"/>
    <col min="56" max="56" width="2.28515625" style="16" customWidth="1"/>
    <col min="57" max="57" width="58.140625" style="16" customWidth="1"/>
    <col min="58" max="58" width="15.5703125" style="16" customWidth="1"/>
    <col min="59" max="60" width="15.5703125" style="16" hidden="1" customWidth="1"/>
    <col min="61" max="61" width="12.28515625" style="16" customWidth="1"/>
    <col min="62" max="63" width="10.5703125" style="44" bestFit="1" customWidth="1"/>
    <col min="64" max="64" width="9.5703125" style="44" customWidth="1"/>
    <col min="65" max="65" width="27.7109375" style="44" bestFit="1" customWidth="1"/>
    <col min="66" max="66" width="4.5703125" style="44" customWidth="1"/>
    <col min="67" max="67" width="11" style="44" customWidth="1"/>
    <col min="68" max="68" width="9.140625" style="44" hidden="1" customWidth="1"/>
    <col min="69" max="69" width="10.5703125" style="44" hidden="1" customWidth="1"/>
    <col min="70" max="70" width="25.7109375" style="44" hidden="1" customWidth="1"/>
    <col min="71" max="71" width="11.140625" style="44" customWidth="1"/>
    <col min="72" max="72" width="22" style="44" hidden="1" customWidth="1"/>
    <col min="73" max="73" width="12.5703125" style="44" hidden="1" customWidth="1"/>
    <col min="74" max="74" width="10.140625" style="44" bestFit="1" customWidth="1"/>
    <col min="75" max="75" width="10.140625" style="44" hidden="1" customWidth="1"/>
    <col min="76" max="76" width="11.28515625" style="44" hidden="1" customWidth="1"/>
    <col min="77" max="77" width="15.28515625" style="44" bestFit="1" customWidth="1"/>
    <col min="78" max="79" width="9.140625" style="44" hidden="1" customWidth="1"/>
    <col min="80" max="80" width="14.140625" style="44" customWidth="1"/>
    <col min="81" max="82" width="9.140625" style="44" hidden="1" customWidth="1"/>
    <col min="83" max="83" width="30.140625" style="44" customWidth="1"/>
    <col min="84" max="85" width="9.140625" style="44" hidden="1" customWidth="1"/>
    <col min="86" max="86" width="10.5703125" style="44" customWidth="1"/>
    <col min="87" max="88" width="9.140625" style="44" hidden="1" customWidth="1"/>
    <col min="89" max="89" width="26.28515625" style="44" customWidth="1"/>
    <col min="90" max="91" width="9.140625" style="44" hidden="1" customWidth="1"/>
    <col min="92" max="92" width="12" style="44" customWidth="1"/>
    <col min="93" max="94" width="9.140625" style="44" hidden="1" customWidth="1"/>
    <col min="95" max="95" width="12" style="44" customWidth="1"/>
    <col min="96" max="97" width="9.140625" style="44" hidden="1" customWidth="1"/>
    <col min="98" max="98" width="11.28515625" style="44" customWidth="1"/>
    <col min="99" max="100" width="9.140625" style="44" hidden="1" customWidth="1"/>
    <col min="101" max="101" width="21.140625" style="44" customWidth="1"/>
    <col min="102" max="103" width="9.140625" style="44" hidden="1" customWidth="1"/>
    <col min="104" max="104" width="11" style="44" bestFit="1" customWidth="1"/>
    <col min="105" max="106" width="9.140625" style="44" hidden="1" customWidth="1"/>
    <col min="107" max="147" width="9.140625" style="44"/>
    <col min="148" max="16384" width="9.140625" style="16"/>
  </cols>
  <sheetData>
    <row r="1" spans="2:106" ht="45" x14ac:dyDescent="0.25">
      <c r="B1" s="31"/>
      <c r="C1" s="294" t="s">
        <v>107</v>
      </c>
      <c r="D1" s="294"/>
      <c r="E1" s="294"/>
      <c r="F1" s="294"/>
      <c r="G1" s="294"/>
      <c r="H1" s="294"/>
      <c r="I1" s="294"/>
      <c r="J1" s="294"/>
      <c r="K1" s="294"/>
      <c r="L1" s="294"/>
      <c r="M1" s="294"/>
      <c r="N1" s="294"/>
      <c r="O1" s="294"/>
      <c r="P1" s="294"/>
      <c r="Q1" s="294"/>
      <c r="R1" s="294"/>
      <c r="S1" s="294"/>
      <c r="T1" s="149"/>
      <c r="U1" s="149"/>
      <c r="V1" s="149"/>
      <c r="W1" s="149"/>
      <c r="X1" s="149"/>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3"/>
      <c r="BB1" s="33"/>
      <c r="BC1" s="33"/>
      <c r="BD1" s="32"/>
      <c r="BE1" s="33" t="s">
        <v>27</v>
      </c>
      <c r="BF1" s="34" t="s">
        <v>32</v>
      </c>
      <c r="BG1" s="149"/>
      <c r="BH1" s="149"/>
      <c r="BI1" s="154"/>
      <c r="BJ1" s="33" t="s">
        <v>69</v>
      </c>
      <c r="BK1" s="33"/>
      <c r="BL1" s="33"/>
      <c r="BM1" s="34" t="s">
        <v>68</v>
      </c>
    </row>
    <row r="2" spans="2:106" x14ac:dyDescent="0.25">
      <c r="B2" s="31"/>
      <c r="C2" s="294"/>
      <c r="D2" s="294"/>
      <c r="E2" s="294"/>
      <c r="F2" s="294"/>
      <c r="G2" s="294"/>
      <c r="H2" s="294"/>
      <c r="I2" s="294"/>
      <c r="J2" s="294"/>
      <c r="K2" s="294"/>
      <c r="L2" s="294"/>
      <c r="M2" s="294"/>
      <c r="N2" s="294"/>
      <c r="O2" s="294"/>
      <c r="P2" s="294"/>
      <c r="Q2" s="294"/>
      <c r="R2" s="294"/>
      <c r="S2" s="294"/>
      <c r="T2" s="149"/>
      <c r="U2" s="149"/>
      <c r="V2" s="149"/>
      <c r="W2" s="149"/>
      <c r="X2" s="149"/>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5"/>
      <c r="BB2" s="35"/>
      <c r="BC2" s="35"/>
      <c r="BD2" s="32"/>
      <c r="BE2" s="33"/>
      <c r="BF2" s="34"/>
      <c r="BG2" s="149"/>
      <c r="BH2" s="149"/>
      <c r="BI2" s="154"/>
      <c r="BJ2" s="35">
        <f t="shared" ref="BJ2" si="0">BJ7</f>
        <v>0</v>
      </c>
      <c r="BK2" s="35"/>
      <c r="BL2" s="35"/>
      <c r="BM2" s="34"/>
    </row>
    <row r="3" spans="2:106" x14ac:dyDescent="0.25">
      <c r="B3" s="172"/>
      <c r="C3" s="295" t="s">
        <v>18</v>
      </c>
      <c r="D3" s="296"/>
      <c r="E3" s="296"/>
      <c r="F3" s="296"/>
      <c r="G3" s="296"/>
      <c r="H3" s="296"/>
      <c r="I3" s="296"/>
      <c r="J3" s="296"/>
      <c r="K3" s="296"/>
      <c r="L3" s="296"/>
      <c r="M3" s="296"/>
      <c r="N3" s="296"/>
      <c r="O3" s="296"/>
      <c r="P3" s="296"/>
      <c r="Q3" s="296"/>
      <c r="R3" s="296"/>
      <c r="S3" s="296"/>
      <c r="T3" s="173"/>
      <c r="U3" s="173"/>
      <c r="V3" s="173"/>
      <c r="W3" s="173"/>
      <c r="X3" s="173"/>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3"/>
      <c r="BE3" s="175"/>
      <c r="BF3" s="176"/>
      <c r="BG3" s="175"/>
      <c r="BH3" s="175"/>
      <c r="BI3" s="175"/>
      <c r="BJ3" s="175"/>
      <c r="BK3" s="175"/>
      <c r="BL3" s="175"/>
      <c r="BM3" s="176"/>
      <c r="BN3" s="155"/>
      <c r="BO3" s="156"/>
      <c r="BP3" s="155"/>
      <c r="BQ3" s="155"/>
      <c r="BR3" s="155"/>
      <c r="BS3" s="155"/>
      <c r="BT3" s="155"/>
      <c r="BU3" s="155"/>
      <c r="BV3" s="155"/>
      <c r="BW3" s="155"/>
      <c r="BX3" s="155"/>
      <c r="BY3" s="155"/>
    </row>
    <row r="4" spans="2:106" ht="45.75" thickBot="1" x14ac:dyDescent="0.3">
      <c r="B4" s="177" t="s">
        <v>36</v>
      </c>
      <c r="C4" s="178" t="s">
        <v>0</v>
      </c>
      <c r="D4" s="178" t="s">
        <v>21</v>
      </c>
      <c r="E4" s="178" t="s">
        <v>110</v>
      </c>
      <c r="F4" s="178" t="s">
        <v>64</v>
      </c>
      <c r="G4" s="178" t="s">
        <v>140</v>
      </c>
      <c r="H4" s="178" t="s">
        <v>64</v>
      </c>
      <c r="I4" s="178" t="s">
        <v>141</v>
      </c>
      <c r="J4" s="178" t="s">
        <v>64</v>
      </c>
      <c r="K4" s="178" t="s">
        <v>142</v>
      </c>
      <c r="L4" s="178" t="s">
        <v>64</v>
      </c>
      <c r="M4" s="178" t="s">
        <v>130</v>
      </c>
      <c r="N4" s="178" t="s">
        <v>64</v>
      </c>
      <c r="O4" s="178" t="s">
        <v>108</v>
      </c>
      <c r="P4" s="178" t="s">
        <v>64</v>
      </c>
      <c r="Q4" s="178" t="s">
        <v>109</v>
      </c>
      <c r="R4" s="178" t="s">
        <v>64</v>
      </c>
      <c r="S4" s="178" t="s">
        <v>17</v>
      </c>
      <c r="T4" s="178" t="s">
        <v>64</v>
      </c>
      <c r="U4" s="178" t="s">
        <v>119</v>
      </c>
      <c r="V4" s="178" t="s">
        <v>120</v>
      </c>
      <c r="W4" s="178" t="s">
        <v>121</v>
      </c>
      <c r="X4" s="178" t="s">
        <v>122</v>
      </c>
      <c r="Y4" s="178" t="s">
        <v>144</v>
      </c>
      <c r="Z4" s="178" t="s">
        <v>145</v>
      </c>
      <c r="AA4" s="178" t="s">
        <v>146</v>
      </c>
      <c r="AB4" s="178" t="s">
        <v>147</v>
      </c>
      <c r="AC4" s="178" t="s">
        <v>148</v>
      </c>
      <c r="AD4" s="178" t="s">
        <v>149</v>
      </c>
      <c r="AE4" s="178" t="s">
        <v>150</v>
      </c>
      <c r="AF4" s="178" t="s">
        <v>151</v>
      </c>
      <c r="AG4" s="178" t="s">
        <v>152</v>
      </c>
      <c r="AH4" s="178" t="s">
        <v>153</v>
      </c>
      <c r="AI4" s="178" t="s">
        <v>154</v>
      </c>
      <c r="AJ4" s="178" t="s">
        <v>155</v>
      </c>
      <c r="AK4" s="178" t="s">
        <v>156</v>
      </c>
      <c r="AL4" s="178" t="s">
        <v>157</v>
      </c>
      <c r="AM4" s="178" t="s">
        <v>158</v>
      </c>
      <c r="AN4" s="178" t="s">
        <v>159</v>
      </c>
      <c r="AO4" s="178" t="s">
        <v>111</v>
      </c>
      <c r="AP4" s="178" t="s">
        <v>112</v>
      </c>
      <c r="AQ4" s="178" t="s">
        <v>113</v>
      </c>
      <c r="AR4" s="178" t="s">
        <v>114</v>
      </c>
      <c r="AS4" s="178" t="s">
        <v>115</v>
      </c>
      <c r="AT4" s="178" t="s">
        <v>116</v>
      </c>
      <c r="AU4" s="178" t="s">
        <v>117</v>
      </c>
      <c r="AV4" s="178" t="s">
        <v>118</v>
      </c>
      <c r="AW4" s="178" t="s">
        <v>58</v>
      </c>
      <c r="AX4" s="178" t="s">
        <v>52</v>
      </c>
      <c r="AY4" s="178" t="s">
        <v>53</v>
      </c>
      <c r="AZ4" s="178" t="s">
        <v>61</v>
      </c>
      <c r="BA4" s="178" t="s">
        <v>12</v>
      </c>
      <c r="BB4" s="178" t="s">
        <v>13</v>
      </c>
      <c r="BC4" s="178" t="s">
        <v>15</v>
      </c>
      <c r="BD4" s="179"/>
      <c r="BE4" s="297" t="s">
        <v>161</v>
      </c>
      <c r="BF4" s="298"/>
      <c r="BG4" s="180" t="s">
        <v>62</v>
      </c>
      <c r="BH4" s="180" t="s">
        <v>131</v>
      </c>
      <c r="BI4" s="178" t="s">
        <v>163</v>
      </c>
      <c r="BJ4" s="178" t="s">
        <v>46</v>
      </c>
      <c r="BK4" s="181" t="s">
        <v>132</v>
      </c>
      <c r="BL4" s="181" t="s">
        <v>133</v>
      </c>
      <c r="BM4" s="182" t="s">
        <v>63</v>
      </c>
      <c r="BN4" s="155"/>
      <c r="DA4" s="183"/>
      <c r="DB4" s="183"/>
    </row>
    <row r="5" spans="2:106" x14ac:dyDescent="0.25">
      <c r="B5" s="184">
        <v>1</v>
      </c>
      <c r="C5" s="157" t="s">
        <v>138</v>
      </c>
      <c r="D5" s="111" t="s">
        <v>33</v>
      </c>
      <c r="E5" s="157">
        <v>1</v>
      </c>
      <c r="F5" s="111"/>
      <c r="G5" s="157">
        <v>1</v>
      </c>
      <c r="H5" s="111"/>
      <c r="I5" s="157">
        <f>G5</f>
        <v>1</v>
      </c>
      <c r="J5" s="111"/>
      <c r="K5" s="157"/>
      <c r="L5" s="111"/>
      <c r="M5" s="157">
        <f t="shared" ref="M5:M6" si="1">K5</f>
        <v>0</v>
      </c>
      <c r="N5" s="111"/>
      <c r="O5" s="157">
        <v>1</v>
      </c>
      <c r="P5" s="111"/>
      <c r="Q5" s="157"/>
      <c r="R5" s="111"/>
      <c r="S5" s="157">
        <v>1</v>
      </c>
      <c r="T5" s="111"/>
      <c r="U5" s="158">
        <f>E5*'Cost Master'!A$12</f>
        <v>5000</v>
      </c>
      <c r="V5" s="158">
        <f>Y5*'Cost Master'!G$4</f>
        <v>700</v>
      </c>
      <c r="W5" s="158">
        <f>SUM(U5:V5)</f>
        <v>5700</v>
      </c>
      <c r="X5" s="158" t="str">
        <f t="shared" ref="X5:X6" si="2">IF(F5="E",W5,"0")</f>
        <v>0</v>
      </c>
      <c r="Y5" s="158">
        <f>G5*'Cost Master'!A$8</f>
        <v>3500</v>
      </c>
      <c r="Z5" s="158">
        <f>Y5*'Cost Master'!G$4</f>
        <v>700</v>
      </c>
      <c r="AA5" s="158">
        <f>SUM(Y5:Z5)</f>
        <v>4200</v>
      </c>
      <c r="AB5" s="158" t="str">
        <f t="shared" ref="AB5:AB6" si="3">IF(H5="E",AA5,"0")</f>
        <v>0</v>
      </c>
      <c r="AC5" s="158">
        <f>I5*'Cost Master'!B$14</f>
        <v>1403.76</v>
      </c>
      <c r="AD5" s="158">
        <f>AC5*'Cost Master'!G$4</f>
        <v>280.75200000000001</v>
      </c>
      <c r="AE5" s="158">
        <f>SUM(AC5:AD5)</f>
        <v>1684.5119999999999</v>
      </c>
      <c r="AF5" s="158" t="str">
        <f t="shared" ref="AF5:AF6" si="4">IF(J5="E",AE5,"0")</f>
        <v>0</v>
      </c>
      <c r="AG5" s="158">
        <f>M5*'Cost Master'!C$12</f>
        <v>0</v>
      </c>
      <c r="AH5" s="158">
        <f>AG5*'Cost Master'!G$4</f>
        <v>0</v>
      </c>
      <c r="AI5" s="158">
        <f>SUM(AG5:AH5)</f>
        <v>0</v>
      </c>
      <c r="AJ5" s="158" t="str">
        <f t="shared" ref="AJ5:AJ6" si="5">IF(N5="E",AI5,"0")</f>
        <v>0</v>
      </c>
      <c r="AK5" s="158">
        <f>M5*'Cost Master'!C$14</f>
        <v>0</v>
      </c>
      <c r="AL5" s="158">
        <f>AK5*'Cost Master'!G$4</f>
        <v>0</v>
      </c>
      <c r="AM5" s="158">
        <f>SUM(AK5:AL5)</f>
        <v>0</v>
      </c>
      <c r="AN5" s="158" t="str">
        <f>IF(L5="E",AM5,"0")</f>
        <v>0</v>
      </c>
      <c r="AO5" s="158">
        <f>O5*'Cost Master'!D$12</f>
        <v>1700</v>
      </c>
      <c r="AP5" s="158">
        <f>AO5*'Cost Master'!G$4</f>
        <v>340</v>
      </c>
      <c r="AQ5" s="158">
        <f>SUM(AO5:AP5)</f>
        <v>2040</v>
      </c>
      <c r="AR5" s="158" t="str">
        <f t="shared" ref="AR5:AR6" si="6">IF(P5="E",AQ5,"0")</f>
        <v>0</v>
      </c>
      <c r="AS5" s="158">
        <f>Q5*'Cost Master'!E$12</f>
        <v>0</v>
      </c>
      <c r="AT5" s="158">
        <f>AS5*'Cost Master'!G$4</f>
        <v>0</v>
      </c>
      <c r="AU5" s="158">
        <f>SUM(AS5:AT5)</f>
        <v>0</v>
      </c>
      <c r="AV5" s="158" t="str">
        <f t="shared" ref="AV5:AV6" si="7">IF(R5="E",AU5,"0")</f>
        <v>0</v>
      </c>
      <c r="AW5" s="158">
        <f>S5*'Cost Master'!F$8</f>
        <v>80</v>
      </c>
      <c r="AX5" s="158">
        <f>AW5*'Cost Master'!G$4</f>
        <v>16</v>
      </c>
      <c r="AY5" s="158">
        <f>SUM(AW5:AX5)</f>
        <v>96</v>
      </c>
      <c r="AZ5" s="158" t="str">
        <f t="shared" ref="AZ5:AZ6" si="8">IF(T5="E",AY5,"0")</f>
        <v>0</v>
      </c>
      <c r="BA5" s="159">
        <f>SUM(U5+Y5+AC5+AG5+AK5+AO5+AS5+AW5)</f>
        <v>11683.76</v>
      </c>
      <c r="BB5" s="159">
        <f>SUM(V5+Z5+AD5+AH5+AL5+AP5+AT5+AX5)</f>
        <v>2036.752</v>
      </c>
      <c r="BC5" s="160">
        <f t="shared" ref="BC5:BC6" si="9">SUM(BA5:BB5)</f>
        <v>13720.512000000001</v>
      </c>
      <c r="BD5" s="161"/>
      <c r="BE5" s="162" t="s">
        <v>162</v>
      </c>
      <c r="BF5" s="163">
        <v>43160</v>
      </c>
      <c r="BG5" s="164">
        <f>X5+AB5+AF5+AJ5+AN5+AR5+AV5+AZ5</f>
        <v>0</v>
      </c>
      <c r="BH5" s="164">
        <f t="shared" ref="BH5:BH6" si="10">AE5+AM5</f>
        <v>1684.5119999999999</v>
      </c>
      <c r="BI5" s="159">
        <f>IF(BM5="FOR_CCG_USE",W5+BH5+AA5+AI5+AQ5+AU5+AY5,"")</f>
        <v>13720.511999999999</v>
      </c>
      <c r="BJ5" s="159" t="str">
        <f>IF(BM5="CCG Approved",BG5,IF(BM5="Practice Cost",BC5,""))</f>
        <v/>
      </c>
      <c r="BK5" s="165" t="str">
        <f>IF(BM5="CCG Approved",AE5+AM5-BH5,"")</f>
        <v/>
      </c>
      <c r="BL5" s="165" t="str">
        <f>IF(BM5="CCG Approved",BH5,IF(BM5="Practice Cost",AE5+AM5,""))</f>
        <v/>
      </c>
      <c r="BM5" s="167" t="s">
        <v>67</v>
      </c>
      <c r="BN5" s="155"/>
    </row>
    <row r="6" spans="2:106" x14ac:dyDescent="0.25">
      <c r="B6" s="185">
        <v>2</v>
      </c>
      <c r="C6" s="162"/>
      <c r="D6" s="186"/>
      <c r="E6" s="162"/>
      <c r="F6" s="111"/>
      <c r="G6" s="162"/>
      <c r="H6" s="111"/>
      <c r="I6" s="157">
        <f t="shared" ref="I6" si="11">G6</f>
        <v>0</v>
      </c>
      <c r="J6" s="111"/>
      <c r="K6" s="162"/>
      <c r="L6" s="111"/>
      <c r="M6" s="157">
        <f t="shared" si="1"/>
        <v>0</v>
      </c>
      <c r="N6" s="111"/>
      <c r="O6" s="162"/>
      <c r="P6" s="111"/>
      <c r="Q6" s="162"/>
      <c r="R6" s="111"/>
      <c r="S6" s="162"/>
      <c r="T6" s="111"/>
      <c r="U6" s="158">
        <f>E6*'Cost Master'!A$12</f>
        <v>0</v>
      </c>
      <c r="V6" s="158">
        <f>Y6*'Cost Master'!G$4</f>
        <v>0</v>
      </c>
      <c r="W6" s="158">
        <f t="shared" ref="W6" si="12">SUM(U6:V6)</f>
        <v>0</v>
      </c>
      <c r="X6" s="158" t="str">
        <f t="shared" si="2"/>
        <v>0</v>
      </c>
      <c r="Y6" s="158">
        <f>G6*'Cost Master'!A$8</f>
        <v>0</v>
      </c>
      <c r="Z6" s="158">
        <f>Y6*'Cost Master'!G$4</f>
        <v>0</v>
      </c>
      <c r="AA6" s="158">
        <f t="shared" ref="AA6" si="13">SUM(Y6:Z6)</f>
        <v>0</v>
      </c>
      <c r="AB6" s="158" t="str">
        <f t="shared" si="3"/>
        <v>0</v>
      </c>
      <c r="AC6" s="158">
        <f>I6*'Cost Master'!B$14</f>
        <v>0</v>
      </c>
      <c r="AD6" s="158">
        <f>AC6*'Cost Master'!G$4</f>
        <v>0</v>
      </c>
      <c r="AE6" s="158">
        <f t="shared" ref="AE6" si="14">SUM(AC6:AD6)</f>
        <v>0</v>
      </c>
      <c r="AF6" s="158" t="str">
        <f t="shared" si="4"/>
        <v>0</v>
      </c>
      <c r="AG6" s="158">
        <f>M6*'Cost Master'!C$12</f>
        <v>0</v>
      </c>
      <c r="AH6" s="158">
        <f>AG6*'Cost Master'!G$4</f>
        <v>0</v>
      </c>
      <c r="AI6" s="158">
        <f t="shared" ref="AI6" si="15">SUM(AG6:AH6)</f>
        <v>0</v>
      </c>
      <c r="AJ6" s="158" t="str">
        <f t="shared" si="5"/>
        <v>0</v>
      </c>
      <c r="AK6" s="158">
        <f>M6*'Cost Master'!C$14</f>
        <v>0</v>
      </c>
      <c r="AL6" s="158">
        <f>AK6*'Cost Master'!G$4</f>
        <v>0</v>
      </c>
      <c r="AM6" s="158">
        <f>SUM(AK6:AL6)</f>
        <v>0</v>
      </c>
      <c r="AN6" s="158" t="str">
        <f t="shared" ref="AN6" si="16">IF(L6="E",AM6,"0")</f>
        <v>0</v>
      </c>
      <c r="AO6" s="158">
        <f>O6*'Cost Master'!D$12</f>
        <v>0</v>
      </c>
      <c r="AP6" s="158">
        <f>AO6*'Cost Master'!G$4</f>
        <v>0</v>
      </c>
      <c r="AQ6" s="158">
        <f t="shared" ref="AQ6" si="17">SUM(AO6:AP6)</f>
        <v>0</v>
      </c>
      <c r="AR6" s="158" t="str">
        <f t="shared" si="6"/>
        <v>0</v>
      </c>
      <c r="AS6" s="158">
        <f>Q6*'Cost Master'!E$12</f>
        <v>0</v>
      </c>
      <c r="AT6" s="158">
        <f>AS6*'Cost Master'!G$4</f>
        <v>0</v>
      </c>
      <c r="AU6" s="158">
        <f t="shared" ref="AU6" si="18">SUM(AS6:AT6)</f>
        <v>0</v>
      </c>
      <c r="AV6" s="158" t="str">
        <f t="shared" si="7"/>
        <v>0</v>
      </c>
      <c r="AW6" s="158">
        <f>S6*'Cost Master'!F$8</f>
        <v>0</v>
      </c>
      <c r="AX6" s="158">
        <f>AW6*'Cost Master'!G$4</f>
        <v>0</v>
      </c>
      <c r="AY6" s="158">
        <f t="shared" ref="AY6" si="19">SUM(AW6:AX6)</f>
        <v>0</v>
      </c>
      <c r="AZ6" s="158" t="str">
        <f t="shared" si="8"/>
        <v>0</v>
      </c>
      <c r="BA6" s="159">
        <f>SUM(U6+Y6+AC6+AG6+AK6+AO6+AS6+AW6)</f>
        <v>0</v>
      </c>
      <c r="BB6" s="159">
        <f>SUM(V6+Z6+AD6+AH6+AL6+AP6+AT6+AX6)</f>
        <v>0</v>
      </c>
      <c r="BC6" s="160">
        <f t="shared" si="9"/>
        <v>0</v>
      </c>
      <c r="BD6" s="161"/>
      <c r="BE6" s="166"/>
      <c r="BF6" s="167"/>
      <c r="BG6" s="164">
        <f>X6+AB6+AF6+AJ6+AN6+AR6+AV6+AZ6</f>
        <v>0</v>
      </c>
      <c r="BH6" s="164">
        <f t="shared" si="10"/>
        <v>0</v>
      </c>
      <c r="BI6" s="159">
        <f>IF(BM6="FOR_CCG_USE",W6+BH6+AA6+AI6+AQ6+AU6+AY6,"")</f>
        <v>0</v>
      </c>
      <c r="BJ6" s="159" t="str">
        <f>IF(BM6="CCG Approved",BG6,IF(BM6="Practice Cost",BC6,""))</f>
        <v/>
      </c>
      <c r="BK6" s="165" t="str">
        <f>IF(BM6="CCG Approved",AE6+AM6-BH6,"")</f>
        <v/>
      </c>
      <c r="BL6" s="165" t="str">
        <f>IF(BM6="CCG Approved",BH6,IF(BM6="Practice Cost",AE6+AM6,""))</f>
        <v/>
      </c>
      <c r="BM6" s="167" t="s">
        <v>67</v>
      </c>
      <c r="BN6" s="155"/>
    </row>
    <row r="7" spans="2:106" ht="15.75" thickBot="1" x14ac:dyDescent="0.3">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68">
        <f>SUM(BA5:BA6)</f>
        <v>11683.76</v>
      </c>
      <c r="BB7" s="169">
        <f>SUM(BB5:BB6)</f>
        <v>2036.752</v>
      </c>
      <c r="BC7" s="170">
        <f>SUM(BC5:BC6)</f>
        <v>13720.512000000001</v>
      </c>
      <c r="BD7" s="155"/>
      <c r="BE7" s="155"/>
      <c r="BF7" s="155"/>
      <c r="BG7" s="155"/>
      <c r="BH7" s="155"/>
      <c r="BI7" s="155"/>
      <c r="BJ7" s="171">
        <f>SUM(BJ5:BJ6)</f>
        <v>0</v>
      </c>
      <c r="BK7" s="171">
        <f>SUM(BK5:BK6)</f>
        <v>0</v>
      </c>
      <c r="BL7" s="171">
        <f>SUM(BL5:BL6)</f>
        <v>0</v>
      </c>
      <c r="BM7" s="155"/>
      <c r="BN7" s="155"/>
      <c r="BO7" s="155"/>
      <c r="BP7" s="155"/>
      <c r="BQ7" s="155"/>
      <c r="BR7" s="155"/>
      <c r="BS7" s="155"/>
      <c r="BT7" s="155"/>
      <c r="BU7" s="155"/>
      <c r="BV7" s="155"/>
      <c r="BW7" s="155"/>
      <c r="BX7" s="155"/>
      <c r="BY7" s="155"/>
    </row>
    <row r="8" spans="2:106" s="44" customFormat="1" x14ac:dyDescent="0.25">
      <c r="BO8" s="116" t="s">
        <v>70</v>
      </c>
    </row>
    <row r="9" spans="2:106" ht="45.75" thickBot="1" x14ac:dyDescent="0.3">
      <c r="B9" s="130" t="s">
        <v>36</v>
      </c>
      <c r="C9" s="131" t="s">
        <v>0</v>
      </c>
      <c r="D9" s="131" t="s">
        <v>21</v>
      </c>
      <c r="E9" s="131" t="s">
        <v>110</v>
      </c>
      <c r="F9" s="131"/>
      <c r="G9" s="131" t="s">
        <v>140</v>
      </c>
      <c r="H9" s="131"/>
      <c r="I9" s="131" t="s">
        <v>141</v>
      </c>
      <c r="J9" s="135"/>
      <c r="K9" s="135" t="s">
        <v>142</v>
      </c>
      <c r="L9" s="135"/>
      <c r="M9" s="131" t="s">
        <v>143</v>
      </c>
      <c r="N9" s="190"/>
      <c r="O9" s="191" t="s">
        <v>108</v>
      </c>
      <c r="P9" s="191"/>
      <c r="Q9" s="191" t="s">
        <v>164</v>
      </c>
      <c r="R9" s="191"/>
      <c r="S9" s="191" t="s">
        <v>17</v>
      </c>
      <c r="T9" s="136"/>
      <c r="U9" s="131" t="s">
        <v>119</v>
      </c>
      <c r="V9" s="131" t="s">
        <v>120</v>
      </c>
      <c r="W9" s="131" t="s">
        <v>121</v>
      </c>
      <c r="X9" s="131" t="s">
        <v>122</v>
      </c>
      <c r="Y9" s="131" t="s">
        <v>144</v>
      </c>
      <c r="Z9" s="131" t="s">
        <v>145</v>
      </c>
      <c r="AA9" s="131" t="s">
        <v>146</v>
      </c>
      <c r="AB9" s="131" t="s">
        <v>147</v>
      </c>
      <c r="AC9" s="131" t="s">
        <v>148</v>
      </c>
      <c r="AD9" s="131" t="s">
        <v>149</v>
      </c>
      <c r="AE9" s="131" t="s">
        <v>150</v>
      </c>
      <c r="AF9" s="131" t="s">
        <v>151</v>
      </c>
      <c r="AG9" s="131" t="s">
        <v>152</v>
      </c>
      <c r="AH9" s="131" t="s">
        <v>153</v>
      </c>
      <c r="AI9" s="131" t="s">
        <v>154</v>
      </c>
      <c r="AJ9" s="131" t="s">
        <v>155</v>
      </c>
      <c r="AK9" s="131" t="s">
        <v>156</v>
      </c>
      <c r="AL9" s="131" t="s">
        <v>157</v>
      </c>
      <c r="AM9" s="131" t="s">
        <v>158</v>
      </c>
      <c r="AN9" s="131" t="s">
        <v>159</v>
      </c>
      <c r="AO9" s="131" t="s">
        <v>111</v>
      </c>
      <c r="AP9" s="131" t="s">
        <v>112</v>
      </c>
      <c r="AQ9" s="131" t="s">
        <v>113</v>
      </c>
      <c r="AR9" s="131" t="s">
        <v>114</v>
      </c>
      <c r="AS9" s="131" t="s">
        <v>115</v>
      </c>
      <c r="AT9" s="131" t="s">
        <v>116</v>
      </c>
      <c r="AU9" s="131" t="s">
        <v>117</v>
      </c>
      <c r="AV9" s="131" t="s">
        <v>118</v>
      </c>
      <c r="AW9" s="131" t="s">
        <v>58</v>
      </c>
      <c r="AX9" s="131" t="s">
        <v>52</v>
      </c>
      <c r="AY9" s="131" t="s">
        <v>53</v>
      </c>
      <c r="AZ9" s="131" t="s">
        <v>61</v>
      </c>
      <c r="BA9" s="131" t="s">
        <v>12</v>
      </c>
      <c r="BB9" s="131" t="s">
        <v>13</v>
      </c>
      <c r="BC9" s="131" t="s">
        <v>15</v>
      </c>
      <c r="BD9" s="132"/>
      <c r="BE9" s="299" t="s">
        <v>160</v>
      </c>
      <c r="BF9" s="300"/>
      <c r="BG9" s="133" t="s">
        <v>43</v>
      </c>
      <c r="BH9" s="133" t="s">
        <v>128</v>
      </c>
      <c r="BI9" s="131" t="s">
        <v>163</v>
      </c>
      <c r="BJ9" s="131" t="s">
        <v>128</v>
      </c>
      <c r="BK9" s="135" t="s">
        <v>139</v>
      </c>
      <c r="BL9" s="135" t="s">
        <v>46</v>
      </c>
      <c r="BM9" s="134" t="s">
        <v>63</v>
      </c>
      <c r="BO9" s="118" t="s">
        <v>175</v>
      </c>
      <c r="BP9" s="118"/>
      <c r="BQ9" s="118"/>
      <c r="BR9" s="118"/>
      <c r="BS9" s="118" t="s">
        <v>170</v>
      </c>
      <c r="BT9" s="118"/>
      <c r="BU9" s="118"/>
      <c r="BV9" s="118" t="s">
        <v>71</v>
      </c>
      <c r="BW9" s="118"/>
      <c r="BX9" s="118"/>
      <c r="BY9" s="118" t="s">
        <v>81</v>
      </c>
      <c r="BZ9" s="118"/>
      <c r="CA9" s="118"/>
      <c r="CB9" s="118" t="s">
        <v>80</v>
      </c>
      <c r="CC9" s="118"/>
      <c r="CD9" s="118"/>
      <c r="CE9" s="118" t="s">
        <v>72</v>
      </c>
      <c r="CF9" s="118"/>
      <c r="CG9" s="118"/>
      <c r="CH9" s="118" t="s">
        <v>73</v>
      </c>
      <c r="CI9" s="118"/>
      <c r="CJ9" s="118"/>
      <c r="CK9" s="118" t="s">
        <v>74</v>
      </c>
      <c r="CL9" s="118"/>
      <c r="CM9" s="118"/>
      <c r="CN9" s="118" t="s">
        <v>75</v>
      </c>
      <c r="CO9" s="118"/>
      <c r="CP9" s="118"/>
      <c r="CQ9" s="118" t="s">
        <v>76</v>
      </c>
      <c r="CR9" s="118"/>
      <c r="CS9" s="118"/>
      <c r="CT9" s="118" t="s">
        <v>77</v>
      </c>
      <c r="CU9" s="118"/>
      <c r="CV9" s="118"/>
      <c r="CW9" s="118" t="s">
        <v>78</v>
      </c>
      <c r="CX9" s="118"/>
      <c r="CY9" s="118"/>
      <c r="CZ9" s="118" t="s">
        <v>79</v>
      </c>
      <c r="DA9" s="118"/>
      <c r="DB9" s="118"/>
    </row>
    <row r="10" spans="2:106" x14ac:dyDescent="0.25">
      <c r="B10" s="129">
        <v>1</v>
      </c>
      <c r="C10" s="2"/>
      <c r="D10" s="1"/>
      <c r="E10" s="2"/>
      <c r="F10" s="151"/>
      <c r="G10" s="2"/>
      <c r="H10" s="151"/>
      <c r="I10" s="153">
        <f>G10</f>
        <v>0</v>
      </c>
      <c r="J10" s="152"/>
      <c r="K10" s="137"/>
      <c r="L10" s="152"/>
      <c r="M10" s="189">
        <f>K10</f>
        <v>0</v>
      </c>
      <c r="N10" s="8"/>
      <c r="O10" s="3"/>
      <c r="P10" s="5"/>
      <c r="Q10" s="3"/>
      <c r="R10" s="5"/>
      <c r="S10" s="139"/>
      <c r="T10" s="1"/>
      <c r="U10" s="188">
        <f>E10*'Cost Master'!A$12</f>
        <v>0</v>
      </c>
      <c r="V10" s="188">
        <f>Y10*'Cost Master'!G$4</f>
        <v>0</v>
      </c>
      <c r="W10" s="188">
        <f>SUM(U10:V10)</f>
        <v>0</v>
      </c>
      <c r="X10" s="188" t="str">
        <f t="shared" ref="X10" si="20">IF(F10="E",W10,"0")</f>
        <v>0</v>
      </c>
      <c r="Y10" s="75">
        <f>G10*'Cost Master'!A$8</f>
        <v>0</v>
      </c>
      <c r="Z10" s="75">
        <f>Y10*'Cost Master'!G$4</f>
        <v>0</v>
      </c>
      <c r="AA10" s="75">
        <f>SUM(Y10:Z10)</f>
        <v>0</v>
      </c>
      <c r="AB10" s="75"/>
      <c r="AC10" s="75">
        <f>I10*'Cost Master'!B$14</f>
        <v>0</v>
      </c>
      <c r="AD10" s="75">
        <f>AC10*'Cost Master'!G$4</f>
        <v>0</v>
      </c>
      <c r="AE10" s="75">
        <f t="shared" ref="AE10:AE11" si="21">SUM(AC10:AD10)</f>
        <v>0</v>
      </c>
      <c r="AF10" s="75"/>
      <c r="AG10" s="75">
        <f>M10*'Cost Master'!C$12</f>
        <v>0</v>
      </c>
      <c r="AH10" s="75">
        <f>AG10*'Cost Master'!G$4</f>
        <v>0</v>
      </c>
      <c r="AI10" s="75">
        <f>SUM(AG10:AH10)</f>
        <v>0</v>
      </c>
      <c r="AJ10" s="75"/>
      <c r="AK10" s="75">
        <f>M10*'Cost Master'!C$14</f>
        <v>0</v>
      </c>
      <c r="AL10" s="75">
        <f>AK10*'Cost Master'!G$4</f>
        <v>0</v>
      </c>
      <c r="AM10" s="75">
        <f>SUM(AK10:AL10)</f>
        <v>0</v>
      </c>
      <c r="AN10" s="75"/>
      <c r="AO10" s="188">
        <f>O10*'Cost Master'!D$12</f>
        <v>0</v>
      </c>
      <c r="AP10" s="188">
        <f>AO10*'Cost Master'!G$4</f>
        <v>0</v>
      </c>
      <c r="AQ10" s="75">
        <f>SUM(AO10:AP10)</f>
        <v>0</v>
      </c>
      <c r="AR10" s="188" t="str">
        <f t="shared" ref="AR10" si="22">IF(P10="E",AQ10,"0")</f>
        <v>0</v>
      </c>
      <c r="AS10" s="188">
        <f>Q10*'Cost Master'!E$12</f>
        <v>0</v>
      </c>
      <c r="AT10" s="188">
        <f>AS10*'Cost Master'!G$4</f>
        <v>0</v>
      </c>
      <c r="AU10" s="188">
        <f>SUM(AS10:AT10)</f>
        <v>0</v>
      </c>
      <c r="AV10" s="188" t="str">
        <f t="shared" ref="AV10" si="23">IF(R10="E",AU10,"0")</f>
        <v>0</v>
      </c>
      <c r="AW10" s="75">
        <f>S10*'Cost Master'!F$8</f>
        <v>0</v>
      </c>
      <c r="AX10" s="75">
        <f>AW10*'Cost Master'!G$4</f>
        <v>0</v>
      </c>
      <c r="AY10" s="75">
        <f>SUM(AW10:AX10)</f>
        <v>0</v>
      </c>
      <c r="AZ10" s="75" t="str">
        <f>IF(T10="E",AY10,"0")</f>
        <v>0</v>
      </c>
      <c r="BA10" s="42">
        <f>SUM(U10+Y10+AC10+AG10+AK10+AO10+AS10+AW10)</f>
        <v>0</v>
      </c>
      <c r="BB10" s="42">
        <f>SUM(V10+Z10+AD10+AH10+AL10+AP10+AT10+AX10)</f>
        <v>0</v>
      </c>
      <c r="BC10" s="42">
        <f>SUM(BA10:BB10)</f>
        <v>0</v>
      </c>
      <c r="BD10" s="119"/>
      <c r="BE10" s="3"/>
      <c r="BF10" s="4"/>
      <c r="BG10" s="75" t="str">
        <f>AZ10</f>
        <v>0</v>
      </c>
      <c r="BH10" s="56">
        <f>IF(T10="",AY10,"0")</f>
        <v>0</v>
      </c>
      <c r="BI10" s="42">
        <f>IF(BM10="FOR_CCG_USE",W10+BH10+AA10+AI10+AQ10+AU10+AY10,"")</f>
        <v>0</v>
      </c>
      <c r="BJ10" s="42" t="str">
        <f>IF(BM10="CCG Approved",W10+BH10+AA10+AI10+AQ10+AU10,"")</f>
        <v/>
      </c>
      <c r="BK10" s="150">
        <f>IF(BM10="CCG Approved",AE10+AM10,IF(BM10="FOR_CCG_USE",AE10+AM10,""))</f>
        <v>0</v>
      </c>
      <c r="BL10" s="150" t="str">
        <f>IF(BM10="CCG Approved",BG10,"")</f>
        <v/>
      </c>
      <c r="BM10" s="7" t="s">
        <v>67</v>
      </c>
      <c r="BO10" s="71"/>
      <c r="BP10" s="194">
        <f>IF(BC10&gt;=1,1,0)</f>
        <v>0</v>
      </c>
      <c r="BQ10" s="194">
        <f>IF(BO10&gt;=1,-1,0)</f>
        <v>0</v>
      </c>
      <c r="BR10" s="194">
        <f>BP10+BQ10</f>
        <v>0</v>
      </c>
      <c r="BS10" s="71"/>
      <c r="BT10" s="71">
        <f>IF(BS10&gt;=1,-1,0)</f>
        <v>0</v>
      </c>
      <c r="BU10" s="71">
        <f>BP10+BT10</f>
        <v>0</v>
      </c>
      <c r="BV10" s="71"/>
      <c r="BW10" s="71">
        <f>IF(BV10&gt;=1,-1,0)</f>
        <v>0</v>
      </c>
      <c r="BX10" s="71">
        <f>BP10+BW10</f>
        <v>0</v>
      </c>
      <c r="BY10" s="71"/>
      <c r="BZ10" s="194">
        <f>IF(BY10&gt;=1,-1,0)</f>
        <v>0</v>
      </c>
      <c r="CA10" s="194">
        <f>BP10+BZ10</f>
        <v>0</v>
      </c>
      <c r="CB10" s="72"/>
      <c r="CC10" s="194">
        <f>IF(CB10&gt;=1,-1,0)</f>
        <v>0</v>
      </c>
      <c r="CD10" s="194">
        <f>BP10+CC10</f>
        <v>0</v>
      </c>
      <c r="CE10" s="72"/>
      <c r="CF10" s="194">
        <f>IF(CE10&gt;=1,-1,0)</f>
        <v>0</v>
      </c>
      <c r="CG10" s="194">
        <f>BP10+CF10</f>
        <v>0</v>
      </c>
      <c r="CH10" s="71"/>
      <c r="CI10" s="194">
        <f>IF(CH10&gt;=1,-1,0)</f>
        <v>0</v>
      </c>
      <c r="CJ10" s="194">
        <f>BP10+CI10</f>
        <v>0</v>
      </c>
      <c r="CK10" s="72"/>
      <c r="CL10" s="194">
        <f>IF(CK10&gt;=1,-1,0)</f>
        <v>0</v>
      </c>
      <c r="CM10" s="194">
        <f>BP10+CL10</f>
        <v>0</v>
      </c>
      <c r="CN10" s="71"/>
      <c r="CO10" s="71">
        <f>IF(CN10&gt;=1,-1,0)</f>
        <v>0</v>
      </c>
      <c r="CP10" s="71">
        <f>BP10+CO10</f>
        <v>0</v>
      </c>
      <c r="CQ10" s="71"/>
      <c r="CR10" s="71">
        <f>IF(CQ10&gt;=1,-1,0)</f>
        <v>0</v>
      </c>
      <c r="CS10" s="71">
        <f>BP10+CR10</f>
        <v>0</v>
      </c>
      <c r="CT10" s="71"/>
      <c r="CU10" s="194">
        <f>IF(CT10&gt;=1,-1,0)</f>
        <v>0</v>
      </c>
      <c r="CV10" s="194">
        <f>BP10+CU10</f>
        <v>0</v>
      </c>
      <c r="CW10" s="72"/>
      <c r="CX10" s="194">
        <f>IF(CW10&gt;=1,-1,0)</f>
        <v>0</v>
      </c>
      <c r="CY10" s="194">
        <f>BP10+CX10</f>
        <v>0</v>
      </c>
      <c r="CZ10" s="71"/>
      <c r="DA10" s="194">
        <f>IF(CZ10&gt;=1,-1,0)</f>
        <v>0</v>
      </c>
      <c r="DB10" s="194">
        <f>BP10+DA10</f>
        <v>0</v>
      </c>
    </row>
    <row r="11" spans="2:106" x14ac:dyDescent="0.25">
      <c r="B11" s="129">
        <v>2</v>
      </c>
      <c r="C11" s="2"/>
      <c r="D11" s="1"/>
      <c r="E11" s="2"/>
      <c r="F11" s="151"/>
      <c r="G11" s="3"/>
      <c r="H11" s="151"/>
      <c r="I11" s="153">
        <f>G11</f>
        <v>0</v>
      </c>
      <c r="J11" s="152"/>
      <c r="K11" s="138"/>
      <c r="L11" s="152"/>
      <c r="M11" s="189">
        <f>K11</f>
        <v>0</v>
      </c>
      <c r="N11" s="8"/>
      <c r="O11" s="6"/>
      <c r="P11" s="8"/>
      <c r="Q11" s="6"/>
      <c r="R11" s="8"/>
      <c r="S11" s="140"/>
      <c r="T11" s="1"/>
      <c r="U11" s="188">
        <f>E11*'Cost Master'!A$12</f>
        <v>0</v>
      </c>
      <c r="V11" s="188">
        <f>Y11*'Cost Master'!G$4</f>
        <v>0</v>
      </c>
      <c r="W11" s="188">
        <f t="shared" ref="W11:W12" si="24">SUM(U11:V11)</f>
        <v>0</v>
      </c>
      <c r="X11" s="188" t="str">
        <f t="shared" ref="X11:X12" si="25">IF(F11="E",W11,"0")</f>
        <v>0</v>
      </c>
      <c r="Y11" s="75">
        <f>G11*'Cost Master'!A$8</f>
        <v>0</v>
      </c>
      <c r="Z11" s="75">
        <f>Y11*'Cost Master'!G$4</f>
        <v>0</v>
      </c>
      <c r="AA11" s="75">
        <f t="shared" ref="AA11" si="26">SUM(Y11:Z11)</f>
        <v>0</v>
      </c>
      <c r="AB11" s="75"/>
      <c r="AC11" s="75">
        <f>I11*'Cost Master'!B$14</f>
        <v>0</v>
      </c>
      <c r="AD11" s="75">
        <f>AC11*'Cost Master'!G$4</f>
        <v>0</v>
      </c>
      <c r="AE11" s="75">
        <f t="shared" si="21"/>
        <v>0</v>
      </c>
      <c r="AF11" s="75"/>
      <c r="AG11" s="75">
        <f>M11*'Cost Master'!C$12</f>
        <v>0</v>
      </c>
      <c r="AH11" s="75">
        <f>AG11*'Cost Master'!G$4</f>
        <v>0</v>
      </c>
      <c r="AI11" s="75">
        <f t="shared" ref="AI11" si="27">SUM(AG11:AH11)</f>
        <v>0</v>
      </c>
      <c r="AJ11" s="75"/>
      <c r="AK11" s="75">
        <f>M11*'Cost Master'!C$14</f>
        <v>0</v>
      </c>
      <c r="AL11" s="75">
        <f>AK11*'Cost Master'!G$4</f>
        <v>0</v>
      </c>
      <c r="AM11" s="75">
        <f>SUM(AK11:AL11)</f>
        <v>0</v>
      </c>
      <c r="AN11" s="75"/>
      <c r="AO11" s="188">
        <f>O11*'Cost Master'!D$12</f>
        <v>0</v>
      </c>
      <c r="AP11" s="188">
        <f>AO11*'Cost Master'!G$4</f>
        <v>0</v>
      </c>
      <c r="AQ11" s="75">
        <f t="shared" ref="AQ11:AQ12" si="28">SUM(AO11:AP11)</f>
        <v>0</v>
      </c>
      <c r="AR11" s="188" t="str">
        <f t="shared" ref="AR11:AR12" si="29">IF(P11="E",AQ11,"0")</f>
        <v>0</v>
      </c>
      <c r="AS11" s="188">
        <f>Q11*'Cost Master'!E$12</f>
        <v>0</v>
      </c>
      <c r="AT11" s="188">
        <f>AS11*'Cost Master'!G$4</f>
        <v>0</v>
      </c>
      <c r="AU11" s="188">
        <f t="shared" ref="AU11:AU12" si="30">SUM(AS11:AT11)</f>
        <v>0</v>
      </c>
      <c r="AV11" s="188" t="str">
        <f t="shared" ref="AV11:AV12" si="31">IF(R11="E",AU11,"0")</f>
        <v>0</v>
      </c>
      <c r="AW11" s="75">
        <f>S11*'Cost Master'!F$8</f>
        <v>0</v>
      </c>
      <c r="AX11" s="75">
        <f>AW11*'Cost Master'!G$4</f>
        <v>0</v>
      </c>
      <c r="AY11" s="75">
        <f t="shared" ref="AY11" si="32">SUM(AW11:AX11)</f>
        <v>0</v>
      </c>
      <c r="AZ11" s="75" t="str">
        <f>IF(T11="E",AY11,"0")</f>
        <v>0</v>
      </c>
      <c r="BA11" s="42">
        <f t="shared" ref="BA11:BA12" si="33">SUM(U11+Y11+AC11+AG11+AK11+AO11+AS11+AW11)</f>
        <v>0</v>
      </c>
      <c r="BB11" s="42">
        <f t="shared" ref="BB11:BB12" si="34">SUM(V11+Z11+AD11+AH11+AL11+AP11+AT11+AX11)</f>
        <v>0</v>
      </c>
      <c r="BC11" s="42">
        <f>SUM(BA11:BB11)</f>
        <v>0</v>
      </c>
      <c r="BD11" s="119"/>
      <c r="BE11" s="6"/>
      <c r="BF11" s="7"/>
      <c r="BG11" s="75" t="str">
        <f>AZ11</f>
        <v>0</v>
      </c>
      <c r="BH11" s="56">
        <f t="shared" ref="BH11:BH12" si="35">IF(T11="",AY11,"0")</f>
        <v>0</v>
      </c>
      <c r="BI11" s="42">
        <f t="shared" ref="BI11:BI12" si="36">IF(BM11="FOR_CCG_USE",W11+BH11+AA11+AI11+AQ11+AU11+AY11,"")</f>
        <v>0</v>
      </c>
      <c r="BJ11" s="42" t="str">
        <f t="shared" ref="BJ11:BJ12" si="37">IF(BM11="CCG Approved",W11+BH11+AA11+AI11+AQ11+AU11,"")</f>
        <v/>
      </c>
      <c r="BK11" s="150">
        <f t="shared" ref="BK11:BK12" si="38">IF(BM11="CCG Approved",AE11+AM11,IF(BM11="FOR_CCG_USE",AE11+AM11,""))</f>
        <v>0</v>
      </c>
      <c r="BL11" s="150" t="str">
        <f t="shared" ref="BL11:BL12" si="39">IF(BM11="CCG Approved",BG11,"")</f>
        <v/>
      </c>
      <c r="BM11" s="7" t="s">
        <v>67</v>
      </c>
      <c r="BO11" s="71"/>
      <c r="BP11" s="194">
        <f t="shared" ref="BP11:BP12" si="40">IF(BC11&gt;=1,1,0)</f>
        <v>0</v>
      </c>
      <c r="BQ11" s="194">
        <f>IF(BO11&gt;=1,-1,0)</f>
        <v>0</v>
      </c>
      <c r="BR11" s="194">
        <f t="shared" ref="BR11:BR12" si="41">BP11+BQ11</f>
        <v>0</v>
      </c>
      <c r="BS11" s="71"/>
      <c r="BT11" s="71">
        <f t="shared" ref="BT11:BT12" si="42">IF(BS11&gt;=1,-1,0)</f>
        <v>0</v>
      </c>
      <c r="BU11" s="71">
        <f t="shared" ref="BU11:BU12" si="43">BP11+BT11</f>
        <v>0</v>
      </c>
      <c r="BV11" s="71"/>
      <c r="BW11" s="71">
        <f t="shared" ref="BW11:BW12" si="44">IF(BV11&gt;=1,-1,0)</f>
        <v>0</v>
      </c>
      <c r="BX11" s="71">
        <f t="shared" ref="BX11:BX12" si="45">BP11+BW11</f>
        <v>0</v>
      </c>
      <c r="BY11" s="71"/>
      <c r="BZ11" s="194">
        <f t="shared" ref="BZ11:BZ12" si="46">IF(BY11&gt;=1,-1,0)</f>
        <v>0</v>
      </c>
      <c r="CA11" s="194">
        <f t="shared" ref="CA11:CA12" si="47">BP11+BZ11</f>
        <v>0</v>
      </c>
      <c r="CB11" s="70"/>
      <c r="CC11" s="194">
        <f t="shared" ref="CC11:CC12" si="48">IF(CB11&gt;=1,-1,0)</f>
        <v>0</v>
      </c>
      <c r="CD11" s="194">
        <f t="shared" ref="CD11:CD12" si="49">BP11+CC11</f>
        <v>0</v>
      </c>
      <c r="CE11" s="70"/>
      <c r="CF11" s="194">
        <f t="shared" ref="CF11:CF12" si="50">IF(CE11&gt;=1,-1,0)</f>
        <v>0</v>
      </c>
      <c r="CG11" s="194">
        <f t="shared" ref="CG11:CG12" si="51">BP11+CF11</f>
        <v>0</v>
      </c>
      <c r="CH11" s="71"/>
      <c r="CI11" s="194">
        <f t="shared" ref="CI11:CI12" si="52">IF(CH11&gt;=1,-1,0)</f>
        <v>0</v>
      </c>
      <c r="CJ11" s="194">
        <f t="shared" ref="CJ11:CJ12" si="53">BP11+CI11</f>
        <v>0</v>
      </c>
      <c r="CK11" s="70"/>
      <c r="CL11" s="194">
        <f t="shared" ref="CL11:CL12" si="54">IF(CK11&gt;=1,-1,0)</f>
        <v>0</v>
      </c>
      <c r="CM11" s="194">
        <f t="shared" ref="CM11:CM12" si="55">BP11+CL11</f>
        <v>0</v>
      </c>
      <c r="CN11" s="71"/>
      <c r="CO11" s="71">
        <f t="shared" ref="CO11:CO12" si="56">IF(CN11&gt;=1,-1,0)</f>
        <v>0</v>
      </c>
      <c r="CP11" s="71">
        <f t="shared" ref="CP11:CP12" si="57">BP11+CO11</f>
        <v>0</v>
      </c>
      <c r="CQ11" s="71"/>
      <c r="CR11" s="71">
        <f t="shared" ref="CR11:CR12" si="58">IF(CQ11&gt;=1,-1,0)</f>
        <v>0</v>
      </c>
      <c r="CS11" s="71">
        <f t="shared" ref="CS11:CS12" si="59">BP11+CR11</f>
        <v>0</v>
      </c>
      <c r="CT11" s="71"/>
      <c r="CU11" s="194">
        <f t="shared" ref="CU11:CU12" si="60">IF(CT11&gt;=1,-1,0)</f>
        <v>0</v>
      </c>
      <c r="CV11" s="194">
        <f t="shared" ref="CV11:CV12" si="61">BP11+CU11</f>
        <v>0</v>
      </c>
      <c r="CW11" s="70"/>
      <c r="CX11" s="194">
        <f t="shared" ref="CX11:CX12" si="62">IF(CW11&gt;=1,-1,0)</f>
        <v>0</v>
      </c>
      <c r="CY11" s="194">
        <f t="shared" ref="CY11:CY12" si="63">BP11+CX11</f>
        <v>0</v>
      </c>
      <c r="CZ11" s="71"/>
      <c r="DA11" s="194">
        <f t="shared" ref="DA11:DA12" si="64">IF(CZ11&gt;=1,-1,0)</f>
        <v>0</v>
      </c>
      <c r="DB11" s="194">
        <f t="shared" ref="DB11:DB12" si="65">BP11+DA11</f>
        <v>0</v>
      </c>
    </row>
    <row r="12" spans="2:106" x14ac:dyDescent="0.25">
      <c r="B12" s="129">
        <v>3</v>
      </c>
      <c r="C12" s="2"/>
      <c r="D12" s="1"/>
      <c r="E12" s="2"/>
      <c r="F12" s="151"/>
      <c r="G12" s="3"/>
      <c r="H12" s="151"/>
      <c r="I12" s="153">
        <f>G12</f>
        <v>0</v>
      </c>
      <c r="J12" s="152"/>
      <c r="K12" s="138"/>
      <c r="L12" s="152"/>
      <c r="M12" s="189">
        <f>K12</f>
        <v>0</v>
      </c>
      <c r="N12" s="8"/>
      <c r="O12" s="6"/>
      <c r="P12" s="8"/>
      <c r="Q12" s="6"/>
      <c r="R12" s="8"/>
      <c r="S12" s="140"/>
      <c r="T12" s="1"/>
      <c r="U12" s="188">
        <f>E12*'Cost Master'!A$12</f>
        <v>0</v>
      </c>
      <c r="V12" s="188">
        <f>Y12*'Cost Master'!G$4</f>
        <v>0</v>
      </c>
      <c r="W12" s="188">
        <f t="shared" si="24"/>
        <v>0</v>
      </c>
      <c r="X12" s="188" t="str">
        <f t="shared" si="25"/>
        <v>0</v>
      </c>
      <c r="Y12" s="75">
        <f>G12*'Cost Master'!A$8</f>
        <v>0</v>
      </c>
      <c r="Z12" s="75">
        <f>Y12*'Cost Master'!G$4</f>
        <v>0</v>
      </c>
      <c r="AA12" s="75">
        <f t="shared" ref="AA12" si="66">SUM(Y12:Z12)</f>
        <v>0</v>
      </c>
      <c r="AB12" s="75"/>
      <c r="AC12" s="75">
        <f>I12*'Cost Master'!B$14</f>
        <v>0</v>
      </c>
      <c r="AD12" s="75">
        <f>AC12*'Cost Master'!G$4</f>
        <v>0</v>
      </c>
      <c r="AE12" s="75">
        <f t="shared" ref="AE12" si="67">SUM(AC12:AD12)</f>
        <v>0</v>
      </c>
      <c r="AF12" s="75"/>
      <c r="AG12" s="75">
        <f>M12*'Cost Master'!C$12</f>
        <v>0</v>
      </c>
      <c r="AH12" s="75">
        <f>AG12*'Cost Master'!G$4</f>
        <v>0</v>
      </c>
      <c r="AI12" s="75">
        <f t="shared" ref="AI12" si="68">SUM(AG12:AH12)</f>
        <v>0</v>
      </c>
      <c r="AJ12" s="75"/>
      <c r="AK12" s="75">
        <f>M12*'Cost Master'!C$14</f>
        <v>0</v>
      </c>
      <c r="AL12" s="75">
        <f>AK12*'Cost Master'!G$4</f>
        <v>0</v>
      </c>
      <c r="AM12" s="75">
        <f>SUM(AK12:AL12)</f>
        <v>0</v>
      </c>
      <c r="AN12" s="75"/>
      <c r="AO12" s="188">
        <f>O12*'Cost Master'!D$12</f>
        <v>0</v>
      </c>
      <c r="AP12" s="188">
        <f>AO12*'Cost Master'!G$4</f>
        <v>0</v>
      </c>
      <c r="AQ12" s="75">
        <f t="shared" si="28"/>
        <v>0</v>
      </c>
      <c r="AR12" s="188" t="str">
        <f t="shared" si="29"/>
        <v>0</v>
      </c>
      <c r="AS12" s="188">
        <f>Q12*'Cost Master'!E$12</f>
        <v>0</v>
      </c>
      <c r="AT12" s="188">
        <f>AS12*'Cost Master'!G$4</f>
        <v>0</v>
      </c>
      <c r="AU12" s="188">
        <f t="shared" si="30"/>
        <v>0</v>
      </c>
      <c r="AV12" s="188" t="str">
        <f t="shared" si="31"/>
        <v>0</v>
      </c>
      <c r="AW12" s="75">
        <f>S12*'Cost Master'!F$8</f>
        <v>0</v>
      </c>
      <c r="AX12" s="75">
        <f>AW12*'Cost Master'!G$4</f>
        <v>0</v>
      </c>
      <c r="AY12" s="75">
        <f t="shared" ref="AY12" si="69">SUM(AW12:AX12)</f>
        <v>0</v>
      </c>
      <c r="AZ12" s="75" t="str">
        <f>IF(T12="E",AY12,"0")</f>
        <v>0</v>
      </c>
      <c r="BA12" s="42">
        <f t="shared" si="33"/>
        <v>0</v>
      </c>
      <c r="BB12" s="42">
        <f t="shared" si="34"/>
        <v>0</v>
      </c>
      <c r="BC12" s="42">
        <f>SUM(BA12:BB12)</f>
        <v>0</v>
      </c>
      <c r="BD12" s="119"/>
      <c r="BE12" s="6"/>
      <c r="BF12" s="7"/>
      <c r="BG12" s="75" t="str">
        <f>AZ12</f>
        <v>0</v>
      </c>
      <c r="BH12" s="56">
        <f t="shared" si="35"/>
        <v>0</v>
      </c>
      <c r="BI12" s="42">
        <f t="shared" si="36"/>
        <v>0</v>
      </c>
      <c r="BJ12" s="42" t="str">
        <f t="shared" si="37"/>
        <v/>
      </c>
      <c r="BK12" s="150">
        <f t="shared" si="38"/>
        <v>0</v>
      </c>
      <c r="BL12" s="150" t="str">
        <f t="shared" si="39"/>
        <v/>
      </c>
      <c r="BM12" s="7" t="s">
        <v>67</v>
      </c>
      <c r="BO12" s="71"/>
      <c r="BP12" s="194">
        <f t="shared" si="40"/>
        <v>0</v>
      </c>
      <c r="BQ12" s="194">
        <f t="shared" ref="BQ12" si="70">IF(BO12&gt;=1,-1,0)</f>
        <v>0</v>
      </c>
      <c r="BR12" s="194">
        <f t="shared" si="41"/>
        <v>0</v>
      </c>
      <c r="BS12" s="71"/>
      <c r="BT12" s="71">
        <f t="shared" si="42"/>
        <v>0</v>
      </c>
      <c r="BU12" s="71">
        <f t="shared" si="43"/>
        <v>0</v>
      </c>
      <c r="BV12" s="71"/>
      <c r="BW12" s="71">
        <f t="shared" si="44"/>
        <v>0</v>
      </c>
      <c r="BX12" s="71">
        <f t="shared" si="45"/>
        <v>0</v>
      </c>
      <c r="BY12" s="71"/>
      <c r="BZ12" s="194">
        <f t="shared" si="46"/>
        <v>0</v>
      </c>
      <c r="CA12" s="194">
        <f t="shared" si="47"/>
        <v>0</v>
      </c>
      <c r="CB12" s="70"/>
      <c r="CC12" s="194">
        <f t="shared" si="48"/>
        <v>0</v>
      </c>
      <c r="CD12" s="194">
        <f t="shared" si="49"/>
        <v>0</v>
      </c>
      <c r="CE12" s="70"/>
      <c r="CF12" s="194">
        <f t="shared" si="50"/>
        <v>0</v>
      </c>
      <c r="CG12" s="194">
        <f t="shared" si="51"/>
        <v>0</v>
      </c>
      <c r="CH12" s="71"/>
      <c r="CI12" s="194">
        <f t="shared" si="52"/>
        <v>0</v>
      </c>
      <c r="CJ12" s="194">
        <f t="shared" si="53"/>
        <v>0</v>
      </c>
      <c r="CK12" s="70"/>
      <c r="CL12" s="194">
        <f t="shared" si="54"/>
        <v>0</v>
      </c>
      <c r="CM12" s="194">
        <f t="shared" si="55"/>
        <v>0</v>
      </c>
      <c r="CN12" s="71"/>
      <c r="CO12" s="71">
        <f t="shared" si="56"/>
        <v>0</v>
      </c>
      <c r="CP12" s="71">
        <f t="shared" si="57"/>
        <v>0</v>
      </c>
      <c r="CQ12" s="71"/>
      <c r="CR12" s="71">
        <f t="shared" si="58"/>
        <v>0</v>
      </c>
      <c r="CS12" s="71">
        <f t="shared" si="59"/>
        <v>0</v>
      </c>
      <c r="CT12" s="71"/>
      <c r="CU12" s="194">
        <f t="shared" si="60"/>
        <v>0</v>
      </c>
      <c r="CV12" s="194">
        <f t="shared" si="61"/>
        <v>0</v>
      </c>
      <c r="CW12" s="70"/>
      <c r="CX12" s="194">
        <f t="shared" si="62"/>
        <v>0</v>
      </c>
      <c r="CY12" s="194">
        <f t="shared" si="63"/>
        <v>0</v>
      </c>
      <c r="CZ12" s="71"/>
      <c r="DA12" s="194">
        <f t="shared" si="64"/>
        <v>0</v>
      </c>
      <c r="DB12" s="194">
        <f t="shared" si="65"/>
        <v>0</v>
      </c>
    </row>
    <row r="13" spans="2:106" s="44" customFormat="1" ht="15.75" thickBot="1" x14ac:dyDescent="0.3">
      <c r="BA13" s="144">
        <f>SUM(BA10:BA11)</f>
        <v>0</v>
      </c>
      <c r="BB13" s="146">
        <f t="shared" ref="BB13:BC13" si="71">SUM(BB10:BB11)</f>
        <v>0</v>
      </c>
      <c r="BC13" s="145">
        <f t="shared" si="71"/>
        <v>0</v>
      </c>
      <c r="BI13" s="145">
        <f>SUM(BI10:BI12)</f>
        <v>0</v>
      </c>
      <c r="BJ13" s="145">
        <f>SUM(BJ10:BJ12)</f>
        <v>0</v>
      </c>
      <c r="BK13" s="145">
        <f t="shared" ref="BK13:BL13" si="72">SUM(BK10:BK12)</f>
        <v>0</v>
      </c>
      <c r="BL13" s="145">
        <f t="shared" si="72"/>
        <v>0</v>
      </c>
      <c r="BO13" s="116"/>
      <c r="BP13" s="44">
        <f>SUBTOTAL(9,BP10:BP12)</f>
        <v>0</v>
      </c>
      <c r="BQ13" s="44">
        <f t="shared" ref="BQ13:DB13" si="73">SUBTOTAL(9,BQ10:BQ12)</f>
        <v>0</v>
      </c>
      <c r="BR13" s="44">
        <f t="shared" si="73"/>
        <v>0</v>
      </c>
      <c r="BT13" s="44">
        <f t="shared" si="73"/>
        <v>0</v>
      </c>
      <c r="BU13" s="44">
        <f t="shared" si="73"/>
        <v>0</v>
      </c>
      <c r="BW13" s="44">
        <f t="shared" si="73"/>
        <v>0</v>
      </c>
      <c r="BX13" s="44">
        <f t="shared" si="73"/>
        <v>0</v>
      </c>
      <c r="BZ13" s="44">
        <f t="shared" si="73"/>
        <v>0</v>
      </c>
      <c r="CA13" s="44">
        <f t="shared" si="73"/>
        <v>0</v>
      </c>
      <c r="CC13" s="44">
        <f t="shared" si="73"/>
        <v>0</v>
      </c>
      <c r="CD13" s="44">
        <f t="shared" si="73"/>
        <v>0</v>
      </c>
      <c r="CF13" s="44">
        <f t="shared" si="73"/>
        <v>0</v>
      </c>
      <c r="CG13" s="44">
        <f t="shared" si="73"/>
        <v>0</v>
      </c>
      <c r="CI13" s="44">
        <f t="shared" si="73"/>
        <v>0</v>
      </c>
      <c r="CJ13" s="44">
        <f t="shared" si="73"/>
        <v>0</v>
      </c>
      <c r="CL13" s="44">
        <f t="shared" si="73"/>
        <v>0</v>
      </c>
      <c r="CM13" s="44">
        <f t="shared" si="73"/>
        <v>0</v>
      </c>
      <c r="CO13" s="44">
        <f t="shared" si="73"/>
        <v>0</v>
      </c>
      <c r="CP13" s="44">
        <f t="shared" si="73"/>
        <v>0</v>
      </c>
      <c r="CR13" s="44">
        <f t="shared" si="73"/>
        <v>0</v>
      </c>
      <c r="CS13" s="44">
        <f t="shared" si="73"/>
        <v>0</v>
      </c>
      <c r="CU13" s="44">
        <f t="shared" si="73"/>
        <v>0</v>
      </c>
      <c r="CV13" s="44">
        <f t="shared" si="73"/>
        <v>0</v>
      </c>
      <c r="CX13" s="44">
        <f t="shared" si="73"/>
        <v>0</v>
      </c>
      <c r="CY13" s="44">
        <f t="shared" si="73"/>
        <v>0</v>
      </c>
      <c r="DA13" s="44">
        <f t="shared" si="73"/>
        <v>0</v>
      </c>
      <c r="DB13" s="44">
        <f t="shared" si="73"/>
        <v>0</v>
      </c>
    </row>
    <row r="14" spans="2:106" s="44" customFormat="1" x14ac:dyDescent="0.25">
      <c r="B14" s="116" t="s">
        <v>181</v>
      </c>
      <c r="BO14" s="116" t="s">
        <v>181</v>
      </c>
      <c r="DA14" s="193">
        <f t="shared" ref="DA14:DB14" si="74">SUBTOTAL(9,DA10:DA12)</f>
        <v>0</v>
      </c>
      <c r="DB14" s="193">
        <f t="shared" si="74"/>
        <v>0</v>
      </c>
    </row>
    <row r="15" spans="2:106" s="44" customFormat="1" x14ac:dyDescent="0.25">
      <c r="B15" s="239"/>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1"/>
      <c r="BO15" s="270"/>
      <c r="BP15" s="271"/>
      <c r="BQ15" s="271"/>
      <c r="BR15" s="271"/>
      <c r="BS15" s="271"/>
      <c r="BT15" s="271"/>
      <c r="BU15" s="271"/>
      <c r="BV15" s="271"/>
      <c r="BW15" s="271"/>
      <c r="BX15" s="271"/>
      <c r="BY15" s="271"/>
      <c r="BZ15" s="271"/>
      <c r="CA15" s="271"/>
      <c r="CB15" s="271"/>
      <c r="CC15" s="271"/>
      <c r="CD15" s="271"/>
      <c r="CE15" s="271"/>
      <c r="CF15" s="271"/>
      <c r="CG15" s="271"/>
      <c r="CH15" s="271"/>
      <c r="CI15" s="271"/>
      <c r="CJ15" s="271"/>
      <c r="CK15" s="271"/>
      <c r="CL15" s="271"/>
      <c r="CM15" s="271"/>
      <c r="CN15" s="271"/>
      <c r="CO15" s="271"/>
      <c r="CP15" s="271"/>
      <c r="CQ15" s="271"/>
      <c r="CR15" s="271"/>
      <c r="CS15" s="271"/>
      <c r="CT15" s="271"/>
      <c r="CU15" s="271"/>
      <c r="CV15" s="271"/>
      <c r="CW15" s="271"/>
      <c r="CX15" s="271"/>
      <c r="CY15" s="271"/>
      <c r="CZ15" s="272"/>
    </row>
    <row r="16" spans="2:106" s="44" customFormat="1" x14ac:dyDescent="0.25">
      <c r="B16" s="242"/>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244"/>
      <c r="BO16" s="273"/>
      <c r="BP16" s="274"/>
      <c r="BQ16" s="274"/>
      <c r="BR16" s="274"/>
      <c r="BS16" s="274"/>
      <c r="BT16" s="274"/>
      <c r="BU16" s="274"/>
      <c r="BV16" s="274"/>
      <c r="BW16" s="274"/>
      <c r="BX16" s="274"/>
      <c r="BY16" s="274"/>
      <c r="BZ16" s="274"/>
      <c r="CA16" s="274"/>
      <c r="CB16" s="274"/>
      <c r="CC16" s="274"/>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5"/>
    </row>
    <row r="17" spans="2:104" s="44" customFormat="1" x14ac:dyDescent="0.25">
      <c r="B17" s="242"/>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244"/>
      <c r="BO17" s="273"/>
      <c r="BP17" s="274"/>
      <c r="BQ17" s="274"/>
      <c r="BR17" s="274"/>
      <c r="BS17" s="274"/>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5"/>
    </row>
    <row r="18" spans="2:104" s="44" customFormat="1" x14ac:dyDescent="0.25">
      <c r="B18" s="242"/>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244"/>
      <c r="BO18" s="273"/>
      <c r="BP18" s="274"/>
      <c r="BQ18" s="274"/>
      <c r="BR18" s="274"/>
      <c r="BS18" s="274"/>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5"/>
    </row>
    <row r="19" spans="2:104" s="44" customFormat="1" x14ac:dyDescent="0.25">
      <c r="B19" s="242"/>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244"/>
      <c r="BJ19" s="187"/>
      <c r="BO19" s="273"/>
      <c r="BP19" s="274"/>
      <c r="BQ19" s="274"/>
      <c r="BR19" s="274"/>
      <c r="BS19" s="274"/>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5"/>
    </row>
    <row r="20" spans="2:104" s="44" customFormat="1" x14ac:dyDescent="0.25">
      <c r="B20" s="242"/>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244"/>
      <c r="BO20" s="273"/>
      <c r="BP20" s="274"/>
      <c r="BQ20" s="274"/>
      <c r="BR20" s="274"/>
      <c r="BS20" s="274"/>
      <c r="BT20" s="274"/>
      <c r="BU20" s="274"/>
      <c r="BV20" s="274"/>
      <c r="BW20" s="274"/>
      <c r="BX20" s="274"/>
      <c r="BY20" s="274"/>
      <c r="BZ20" s="274"/>
      <c r="CA20" s="274"/>
      <c r="CB20" s="274"/>
      <c r="CC20" s="274"/>
      <c r="CD20" s="274"/>
      <c r="CE20" s="274"/>
      <c r="CF20" s="274"/>
      <c r="CG20" s="274"/>
      <c r="CH20" s="274"/>
      <c r="CI20" s="274"/>
      <c r="CJ20" s="274"/>
      <c r="CK20" s="274"/>
      <c r="CL20" s="274"/>
      <c r="CM20" s="274"/>
      <c r="CN20" s="274"/>
      <c r="CO20" s="274"/>
      <c r="CP20" s="274"/>
      <c r="CQ20" s="274"/>
      <c r="CR20" s="274"/>
      <c r="CS20" s="274"/>
      <c r="CT20" s="274"/>
      <c r="CU20" s="274"/>
      <c r="CV20" s="274"/>
      <c r="CW20" s="274"/>
      <c r="CX20" s="274"/>
      <c r="CY20" s="274"/>
      <c r="CZ20" s="275"/>
    </row>
    <row r="21" spans="2:104" s="44" customFormat="1" x14ac:dyDescent="0.25">
      <c r="B21" s="242"/>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244"/>
      <c r="BO21" s="273"/>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274"/>
      <c r="CM21" s="274"/>
      <c r="CN21" s="274"/>
      <c r="CO21" s="274"/>
      <c r="CP21" s="274"/>
      <c r="CQ21" s="274"/>
      <c r="CR21" s="274"/>
      <c r="CS21" s="274"/>
      <c r="CT21" s="274"/>
      <c r="CU21" s="274"/>
      <c r="CV21" s="274"/>
      <c r="CW21" s="274"/>
      <c r="CX21" s="274"/>
      <c r="CY21" s="274"/>
      <c r="CZ21" s="275"/>
    </row>
    <row r="22" spans="2:104" s="44" customFormat="1" x14ac:dyDescent="0.25">
      <c r="B22" s="242"/>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244"/>
      <c r="BO22" s="273"/>
      <c r="BP22" s="274"/>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5"/>
    </row>
    <row r="23" spans="2:104" s="44" customFormat="1" x14ac:dyDescent="0.25">
      <c r="B23" s="242"/>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244"/>
      <c r="BO23" s="273"/>
      <c r="BP23" s="274"/>
      <c r="BQ23" s="274"/>
      <c r="BR23" s="274"/>
      <c r="BS23" s="274"/>
      <c r="BT23" s="274"/>
      <c r="BU23" s="274"/>
      <c r="BV23" s="274"/>
      <c r="BW23" s="274"/>
      <c r="BX23" s="274"/>
      <c r="BY23" s="274"/>
      <c r="BZ23" s="274"/>
      <c r="CA23" s="274"/>
      <c r="CB23" s="274"/>
      <c r="CC23" s="274"/>
      <c r="CD23" s="274"/>
      <c r="CE23" s="274"/>
      <c r="CF23" s="274"/>
      <c r="CG23" s="274"/>
      <c r="CH23" s="274"/>
      <c r="CI23" s="274"/>
      <c r="CJ23" s="274"/>
      <c r="CK23" s="274"/>
      <c r="CL23" s="274"/>
      <c r="CM23" s="274"/>
      <c r="CN23" s="274"/>
      <c r="CO23" s="274"/>
      <c r="CP23" s="274"/>
      <c r="CQ23" s="274"/>
      <c r="CR23" s="274"/>
      <c r="CS23" s="274"/>
      <c r="CT23" s="274"/>
      <c r="CU23" s="274"/>
      <c r="CV23" s="274"/>
      <c r="CW23" s="274"/>
      <c r="CX23" s="274"/>
      <c r="CY23" s="274"/>
      <c r="CZ23" s="275"/>
    </row>
    <row r="24" spans="2:104" s="44" customFormat="1" x14ac:dyDescent="0.25">
      <c r="B24" s="245"/>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7"/>
      <c r="BO24" s="276"/>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7"/>
      <c r="CS24" s="277"/>
      <c r="CT24" s="277"/>
      <c r="CU24" s="277"/>
      <c r="CV24" s="277"/>
      <c r="CW24" s="277"/>
      <c r="CX24" s="277"/>
      <c r="CY24" s="277"/>
      <c r="CZ24" s="278"/>
    </row>
    <row r="25" spans="2:104" s="44" customFormat="1" x14ac:dyDescent="0.25"/>
    <row r="26" spans="2:104" s="44" customFormat="1" x14ac:dyDescent="0.25"/>
    <row r="27" spans="2:104" s="44" customFormat="1" x14ac:dyDescent="0.25"/>
    <row r="28" spans="2:104" s="44" customFormat="1" x14ac:dyDescent="0.25"/>
    <row r="29" spans="2:104" s="44" customFormat="1" x14ac:dyDescent="0.25"/>
    <row r="30" spans="2:104" s="44" customFormat="1" x14ac:dyDescent="0.25"/>
    <row r="31" spans="2:104" s="44" customFormat="1" x14ac:dyDescent="0.25"/>
    <row r="32" spans="2:104"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sheetData>
  <sheetProtection algorithmName="SHA-512" hashValue="s05JHcxIqVbyglIHGXuPjl1u+/A/qw5qPmkzhnAtxaUijLgTvgLelqRC86/LqbAlco6Bc5LsJz9HwTVOSyH4Dw==" saltValue="7rOC/iCtCkxsGxg6fyuL0w==" spinCount="100000" sheet="1" objects="1" scenarios="1" selectLockedCells="1"/>
  <mergeCells count="6">
    <mergeCell ref="BO15:CZ24"/>
    <mergeCell ref="C1:S2"/>
    <mergeCell ref="C3:S3"/>
    <mergeCell ref="BE4:BF4"/>
    <mergeCell ref="BE9:BF9"/>
    <mergeCell ref="B15:BC24"/>
  </mergeCells>
  <conditionalFormatting sqref="P5:P6">
    <cfRule type="cellIs" dxfId="24" priority="45" operator="equal">
      <formula>"E"</formula>
    </cfRule>
  </conditionalFormatting>
  <conditionalFormatting sqref="R5:R6">
    <cfRule type="cellIs" dxfId="23" priority="44" operator="equal">
      <formula>"E"</formula>
    </cfRule>
  </conditionalFormatting>
  <conditionalFormatting sqref="T5:T6">
    <cfRule type="cellIs" dxfId="22" priority="43" operator="equal">
      <formula>"E"</formula>
    </cfRule>
  </conditionalFormatting>
  <conditionalFormatting sqref="H5:H6">
    <cfRule type="cellIs" dxfId="21" priority="36" operator="equal">
      <formula>"E"</formula>
    </cfRule>
  </conditionalFormatting>
  <conditionalFormatting sqref="N5:N6">
    <cfRule type="cellIs" dxfId="20" priority="33" operator="equal">
      <formula>"E"</formula>
    </cfRule>
  </conditionalFormatting>
  <conditionalFormatting sqref="F5:F6">
    <cfRule type="cellIs" dxfId="19" priority="30" operator="equal">
      <formula>"E"</formula>
    </cfRule>
  </conditionalFormatting>
  <conditionalFormatting sqref="H10:H12 L10:L12 J10:J12">
    <cfRule type="cellIs" dxfId="18" priority="26" operator="equal">
      <formula>"E"</formula>
    </cfRule>
  </conditionalFormatting>
  <conditionalFormatting sqref="N10">
    <cfRule type="cellIs" dxfId="17" priority="23" operator="equal">
      <formula>"E"</formula>
    </cfRule>
  </conditionalFormatting>
  <conditionalFormatting sqref="N11:N12">
    <cfRule type="cellIs" dxfId="16" priority="22" operator="equal">
      <formula>"E"</formula>
    </cfRule>
  </conditionalFormatting>
  <conditionalFormatting sqref="P10">
    <cfRule type="cellIs" dxfId="15" priority="21" operator="equal">
      <formula>"E"</formula>
    </cfRule>
  </conditionalFormatting>
  <conditionalFormatting sqref="P11:P12">
    <cfRule type="cellIs" dxfId="14" priority="20" operator="equal">
      <formula>"E"</formula>
    </cfRule>
  </conditionalFormatting>
  <conditionalFormatting sqref="R10">
    <cfRule type="cellIs" dxfId="13" priority="19" operator="equal">
      <formula>"E"</formula>
    </cfRule>
  </conditionalFormatting>
  <conditionalFormatting sqref="R11:R12">
    <cfRule type="cellIs" dxfId="12" priority="18" operator="equal">
      <formula>"E"</formula>
    </cfRule>
  </conditionalFormatting>
  <conditionalFormatting sqref="T10">
    <cfRule type="cellIs" dxfId="11" priority="15" operator="equal">
      <formula>"E"</formula>
    </cfRule>
  </conditionalFormatting>
  <conditionalFormatting sqref="T11:T12">
    <cfRule type="cellIs" dxfId="10" priority="14" operator="equal">
      <formula>"E"</formula>
    </cfRule>
  </conditionalFormatting>
  <conditionalFormatting sqref="L5:L6">
    <cfRule type="cellIs" dxfId="9" priority="13" operator="equal">
      <formula>"E"</formula>
    </cfRule>
  </conditionalFormatting>
  <conditionalFormatting sqref="J5:J6">
    <cfRule type="cellIs" dxfId="8" priority="12" operator="equal">
      <formula>"E"</formula>
    </cfRule>
  </conditionalFormatting>
  <conditionalFormatting sqref="I5:I6">
    <cfRule type="cellIs" dxfId="7" priority="11" operator="equal">
      <formula>0</formula>
    </cfRule>
  </conditionalFormatting>
  <conditionalFormatting sqref="I10:I12">
    <cfRule type="cellIs" dxfId="6" priority="10" operator="equal">
      <formula>0</formula>
    </cfRule>
  </conditionalFormatting>
  <conditionalFormatting sqref="M5:M6">
    <cfRule type="cellIs" dxfId="5" priority="9" operator="equal">
      <formula>0</formula>
    </cfRule>
  </conditionalFormatting>
  <conditionalFormatting sqref="M10:M12">
    <cfRule type="cellIs" dxfId="4" priority="8" operator="equal">
      <formula>0</formula>
    </cfRule>
  </conditionalFormatting>
  <conditionalFormatting sqref="BL5:BL6">
    <cfRule type="cellIs" dxfId="3" priority="6" operator="greaterThan">
      <formula>1</formula>
    </cfRule>
  </conditionalFormatting>
  <conditionalFormatting sqref="F10:F12">
    <cfRule type="cellIs" dxfId="2" priority="5" operator="equal">
      <formula>"E"</formula>
    </cfRule>
  </conditionalFormatting>
  <conditionalFormatting sqref="BM10">
    <cfRule type="cellIs" dxfId="1" priority="2" operator="equal">
      <formula>"Further Information Required"</formula>
    </cfRule>
  </conditionalFormatting>
  <conditionalFormatting sqref="BM11:BM12">
    <cfRule type="cellIs" dxfId="0" priority="1" operator="equal">
      <formula>"Further Information Required"</formula>
    </cfRule>
  </conditionalFormatting>
  <dataValidations xWindow="582" yWindow="695" count="8">
    <dataValidation type="list" operator="equal" allowBlank="1" showInputMessage="1" showErrorMessage="1" error="Only 'E' from dropdown can be entered here." prompt="E for &quot;Excluded for funding&quot;" sqref="P5:P6 R5:R6 F5:F6 H5:H6 N5:N6 T5:T6 J5:J6 L5:L6 T10:T12">
      <formula1>"E"</formula1>
    </dataValidation>
    <dataValidation type="list" allowBlank="1" showInputMessage="1" showErrorMessage="1" sqref="BM5:BM6">
      <formula1>"FOR_CCG_USE,CCG Approved, Practice Cost, Further Information Required"</formula1>
    </dataValidation>
    <dataValidation type="whole" operator="equal" allowBlank="1" showInputMessage="1" showErrorMessage="1" error="Only one item can be requested per field. For an additional item please use another line." prompt="Only '1' item per field" sqref="Q5:Q6 G5:G6 G10:G12 O5:O6 E5:E6 Q10:Q12 E10:E12 K5:K6 O10:O12 K10:K12">
      <formula1>1</formula1>
    </dataValidation>
    <dataValidation type="list" allowBlank="1" showInputMessage="1" showErrorMessage="1" error="Select from list" sqref="D5:D6 D10:D12">
      <formula1>"Clinical,Admin,Management"</formula1>
    </dataValidation>
    <dataValidation type="whole" operator="equal" allowBlank="1" showInputMessage="1" showErrorMessage="1" error="Entering '1' will assume additional power is required and will need an engineer visit to check out sockets." prompt="Only '1' item per field" sqref="S5:S6 S10:S12">
      <formula1>1</formula1>
    </dataValidation>
    <dataValidation operator="equal" allowBlank="1" showErrorMessage="1" error="Only 'E' from dropdown can be entered here." prompt="E for &quot;Excluded for funding&quot;" sqref="R10:R12 N10:N12 P10:P12 H10:H12 J10:J12 F10:F12 L10:L12"/>
    <dataValidation type="list" allowBlank="1" showInputMessage="1" showErrorMessage="1" sqref="BM10:BM12">
      <formula1>"FOR_CCG_USE,CCG Approved, Further Information Required"</formula1>
    </dataValidation>
    <dataValidation operator="equal" allowBlank="1" showInputMessage="1" showErrorMessage="1" error="Only one item can be requested per field. For an additional item please use another line." prompt="This Field is Auto-populated" sqref="I5:I6 M10:M12 M5:M6 I10:I12"/>
  </dataValidations>
  <pageMargins left="0.25" right="0.25" top="0.75" bottom="0.75" header="0.3" footer="0.3"/>
  <pageSetup paperSize="9" scale="54"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4" sqref="A4"/>
    </sheetView>
  </sheetViews>
  <sheetFormatPr defaultColWidth="9.140625" defaultRowHeight="15" x14ac:dyDescent="0.25"/>
  <cols>
    <col min="1" max="1" width="12.28515625" style="201" customWidth="1"/>
    <col min="2" max="2" width="14.28515625" style="201" customWidth="1"/>
    <col min="3" max="3" width="14.7109375" style="201" customWidth="1"/>
    <col min="4" max="4" width="12.28515625" style="201" bestFit="1" customWidth="1"/>
    <col min="5" max="5" width="17.7109375" style="201" customWidth="1"/>
    <col min="6" max="6" width="18.140625" style="201" customWidth="1"/>
    <col min="7" max="7" width="11.7109375" style="201" bestFit="1" customWidth="1"/>
    <col min="8" max="16384" width="9.140625" style="201"/>
  </cols>
  <sheetData>
    <row r="1" spans="1:7" ht="45" customHeight="1" x14ac:dyDescent="0.25">
      <c r="A1" s="302" t="s">
        <v>23</v>
      </c>
      <c r="B1" s="303"/>
      <c r="C1" s="303"/>
      <c r="D1" s="303"/>
      <c r="E1" s="303"/>
      <c r="F1" s="303"/>
      <c r="G1" s="303"/>
    </row>
    <row r="2" spans="1:7" x14ac:dyDescent="0.25">
      <c r="A2" s="304" t="s">
        <v>135</v>
      </c>
      <c r="B2" s="305"/>
      <c r="C2" s="305"/>
      <c r="D2" s="305"/>
      <c r="E2" s="305"/>
      <c r="F2" s="305"/>
      <c r="G2" s="306"/>
    </row>
    <row r="3" spans="1:7" ht="75" x14ac:dyDescent="0.25">
      <c r="A3" s="216" t="s">
        <v>5</v>
      </c>
      <c r="B3" s="217" t="s">
        <v>6</v>
      </c>
      <c r="C3" s="217" t="s">
        <v>25</v>
      </c>
      <c r="D3" s="217" t="s">
        <v>3</v>
      </c>
      <c r="E3" s="217" t="s">
        <v>24</v>
      </c>
      <c r="F3" s="217" t="s">
        <v>26</v>
      </c>
      <c r="G3" s="218" t="s">
        <v>14</v>
      </c>
    </row>
    <row r="4" spans="1:7" ht="19.5" thickBot="1" x14ac:dyDescent="0.35">
      <c r="A4" s="219">
        <f>450</f>
        <v>450</v>
      </c>
      <c r="B4" s="220">
        <v>100</v>
      </c>
      <c r="C4" s="220">
        <v>255</v>
      </c>
      <c r="D4" s="220">
        <v>450</v>
      </c>
      <c r="E4" s="220">
        <v>80</v>
      </c>
      <c r="F4" s="220">
        <v>80</v>
      </c>
      <c r="G4" s="221">
        <v>0.2</v>
      </c>
    </row>
    <row r="6" spans="1:7" ht="18.75" x14ac:dyDescent="0.25">
      <c r="A6" s="307" t="s">
        <v>134</v>
      </c>
      <c r="B6" s="308"/>
      <c r="C6" s="308"/>
      <c r="D6" s="308"/>
      <c r="E6" s="308"/>
      <c r="F6" s="308"/>
      <c r="G6" s="309"/>
    </row>
    <row r="7" spans="1:7" ht="56.25" x14ac:dyDescent="0.25">
      <c r="A7" s="216" t="s">
        <v>85</v>
      </c>
      <c r="B7" s="217" t="s">
        <v>86</v>
      </c>
      <c r="C7" s="217" t="s">
        <v>84</v>
      </c>
      <c r="E7" s="217" t="s">
        <v>24</v>
      </c>
      <c r="F7" s="217" t="s">
        <v>26</v>
      </c>
    </row>
    <row r="8" spans="1:7" ht="19.5" thickBot="1" x14ac:dyDescent="0.35">
      <c r="A8" s="219">
        <v>3500</v>
      </c>
      <c r="B8" s="220">
        <v>2000</v>
      </c>
      <c r="C8" s="220">
        <v>100</v>
      </c>
      <c r="D8" s="220"/>
      <c r="E8" s="220">
        <v>80</v>
      </c>
      <c r="F8" s="220">
        <f>F4</f>
        <v>80</v>
      </c>
    </row>
    <row r="10" spans="1:7" ht="18.75" x14ac:dyDescent="0.25">
      <c r="A10" s="310" t="s">
        <v>136</v>
      </c>
      <c r="B10" s="311"/>
      <c r="C10" s="311"/>
      <c r="D10" s="311"/>
      <c r="E10" s="311"/>
      <c r="F10" s="311"/>
      <c r="G10" s="312"/>
    </row>
    <row r="11" spans="1:7" ht="56.25" x14ac:dyDescent="0.25">
      <c r="A11" s="216" t="s">
        <v>110</v>
      </c>
      <c r="B11" s="217" t="s">
        <v>176</v>
      </c>
      <c r="C11" s="217" t="s">
        <v>129</v>
      </c>
      <c r="D11" s="217" t="s">
        <v>108</v>
      </c>
      <c r="E11" s="217" t="s">
        <v>109</v>
      </c>
      <c r="F11" s="217" t="s">
        <v>26</v>
      </c>
    </row>
    <row r="12" spans="1:7" ht="19.5" thickBot="1" x14ac:dyDescent="0.35">
      <c r="A12" s="219">
        <v>5000</v>
      </c>
      <c r="B12" s="220">
        <v>3627.79</v>
      </c>
      <c r="C12" s="220">
        <v>212.07</v>
      </c>
      <c r="D12" s="220">
        <v>1700</v>
      </c>
      <c r="E12" s="220">
        <v>4600</v>
      </c>
      <c r="F12" s="220">
        <f>F4</f>
        <v>80</v>
      </c>
    </row>
    <row r="13" spans="1:7" ht="56.25" x14ac:dyDescent="0.25">
      <c r="B13" s="217" t="s">
        <v>177</v>
      </c>
      <c r="C13" s="217" t="s">
        <v>178</v>
      </c>
      <c r="F13" s="217" t="s">
        <v>26</v>
      </c>
    </row>
    <row r="14" spans="1:7" ht="19.5" thickBot="1" x14ac:dyDescent="0.35">
      <c r="A14" s="219"/>
      <c r="B14" s="220">
        <f>116.98*12</f>
        <v>1403.76</v>
      </c>
      <c r="C14" s="220">
        <f>15.85*12</f>
        <v>190.2</v>
      </c>
      <c r="D14" s="220"/>
      <c r="E14" s="220"/>
      <c r="F14" s="220">
        <f>F4</f>
        <v>80</v>
      </c>
    </row>
  </sheetData>
  <sheetProtection algorithmName="SHA-512" hashValue="YIVNc6NdlVIRyiGbt358G31v2JOwwkZViAZYZWDFXzxatQJ0iB/bxGczxaSaYd6NB5UZiLvJsTCrraJqm6Umfg==" saltValue="snHdVapcBEsMjLpuB21RLQ==" spinCount="100000" sheet="1" objects="1" scenarios="1" selectLockedCells="1"/>
  <mergeCells count="4">
    <mergeCell ref="A1:G1"/>
    <mergeCell ref="A2:G2"/>
    <mergeCell ref="A6:G6"/>
    <mergeCell ref="A10:G10"/>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Before Completion</vt:lpstr>
      <vt:lpstr>Considerations</vt:lpstr>
      <vt:lpstr>Practice Information</vt:lpstr>
      <vt:lpstr>The Desktop</vt:lpstr>
      <vt:lpstr>Other Equipment</vt:lpstr>
      <vt:lpstr>Additional Requirements</vt:lpstr>
      <vt:lpstr>Cost Master</vt:lpstr>
      <vt:lpstr>'Additional Requirements'!Print_Area</vt:lpstr>
      <vt:lpstr>'Before Completion'!Print_Area</vt:lpstr>
      <vt:lpstr>Considerations!Print_Area</vt:lpstr>
      <vt:lpstr>'Cost Master'!Print_Area</vt:lpstr>
      <vt:lpstr>'Other Equipment'!Print_Area</vt:lpstr>
      <vt:lpstr>'Practice Information'!Print_Area</vt:lpstr>
      <vt:lpstr>'The Desktop'!Print_Area</vt:lpstr>
    </vt:vector>
  </TitlesOfParts>
  <Company>NEL CSU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Woolley, Philip - GP IT Support Manager</dc:creator>
  <cp:lastModifiedBy>Whyte, Curtis</cp:lastModifiedBy>
  <cp:lastPrinted>2017-04-24T12:52:41Z</cp:lastPrinted>
  <dcterms:created xsi:type="dcterms:W3CDTF">2015-03-27T14:48:46Z</dcterms:created>
  <dcterms:modified xsi:type="dcterms:W3CDTF">2018-05-24T12:41:57Z</dcterms:modified>
</cp:coreProperties>
</file>